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tables/table5.xml" ContentType="application/vnd.openxmlformats-officedocument.spreadsheetml.table+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Users\Ariel White\Case Management Documents Updated 2018\HOPWA\New Program Manual Forms\"/>
    </mc:Choice>
  </mc:AlternateContent>
  <bookViews>
    <workbookView xWindow="0" yWindow="0" windowWidth="25170" windowHeight="12150"/>
  </bookViews>
  <sheets>
    <sheet name="Rental Assistance Worksheet" sheetId="1" r:id="rId1"/>
    <sheet name="EID Household Member 1" sheetId="3" r:id="rId2"/>
    <sheet name="EID Household Member 2" sheetId="11" r:id="rId3"/>
  </sheets>
  <definedNames>
    <definedName name="Elderly_or_Disabled" localSheetId="1">Table_Elderly_or_Disabled[Elderly or Disabled?]</definedName>
    <definedName name="Elderly_or_Disabled" localSheetId="2">Table_Elderly_or_Disabled[Elderly or Disabled?]</definedName>
    <definedName name="Elderly_or_Disabled">Table_Elderly_or_Disabled[Elderly or Disabled?]</definedName>
    <definedName name="Eligible" localSheetId="1">Table_Eligible4[Eligible?]</definedName>
    <definedName name="Eligible" localSheetId="2">Table_Eligible47[Eligible?]</definedName>
    <definedName name="Eligible">#REF!</definedName>
    <definedName name="Shared_Housing" localSheetId="2">Table_Shared_Housing[Shared Housing]</definedName>
    <definedName name="Shared_Housing">Table_Shared_Housing[Shared Housing]</definedName>
    <definedName name="TBRA_or_TSH" localSheetId="2">Table_TBRA_or_TSH[TBRA or TSH]</definedName>
    <definedName name="TBRA_or_TSH">Table_TBRA_or_TSH[TBRA or TSH]</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N48" i="11" l="1"/>
  <c r="AM48" i="11"/>
  <c r="AL48" i="11"/>
  <c r="AK48" i="11"/>
  <c r="AL38" i="11"/>
  <c r="AO48" i="11" s="1"/>
  <c r="R38" i="11"/>
  <c r="AR33" i="11"/>
  <c r="AN43" i="11" s="1"/>
  <c r="AQ33" i="11"/>
  <c r="AM43" i="11" s="1"/>
  <c r="AP33" i="11"/>
  <c r="AL43" i="11" s="1"/>
  <c r="AO33" i="11"/>
  <c r="AK43" i="11" s="1"/>
  <c r="AS48" i="11" l="1"/>
  <c r="AP48" i="11"/>
  <c r="AT48" i="11" s="1"/>
  <c r="AQ48" i="11"/>
  <c r="AU48" i="11" s="1"/>
  <c r="AR48" i="11"/>
  <c r="AV48" i="11" s="1"/>
  <c r="AN21" i="11"/>
  <c r="AL21" i="11"/>
  <c r="AW46" i="11" s="1"/>
  <c r="Q28" i="11" s="1"/>
  <c r="X38" i="1"/>
  <c r="X95" i="1"/>
  <c r="X86" i="1"/>
  <c r="AS49" i="11" l="1"/>
  <c r="AP43" i="11"/>
  <c r="AQ43" i="11"/>
  <c r="AR43" i="11"/>
  <c r="AO43" i="11"/>
  <c r="H48" i="11"/>
  <c r="M28" i="11"/>
  <c r="AN22" i="11"/>
  <c r="AA33" i="11"/>
  <c r="AL22" i="11"/>
  <c r="X33" i="11" s="1"/>
  <c r="V33" i="11"/>
  <c r="AL38" i="3"/>
  <c r="AL21" i="3" s="1"/>
  <c r="AC33" i="11" l="1"/>
  <c r="AP21" i="11"/>
  <c r="AS43" i="11"/>
  <c r="AU43" i="11" s="1"/>
  <c r="AW46" i="3"/>
  <c r="Q28" i="3" s="1"/>
  <c r="H48" i="3" s="1"/>
  <c r="AN21" i="3"/>
  <c r="AV43" i="11" l="1"/>
  <c r="AL7" i="11"/>
  <c r="AM7" i="11" s="1"/>
  <c r="AG7" i="11" s="1"/>
  <c r="AP22" i="11"/>
  <c r="AH33" i="11" s="1"/>
  <c r="AF33" i="11"/>
  <c r="M28" i="3"/>
  <c r="AN48" i="3"/>
  <c r="AM48" i="3"/>
  <c r="AL48" i="3"/>
  <c r="AK48" i="3"/>
  <c r="AQ33" i="3" l="1"/>
  <c r="AM43" i="3" s="1"/>
  <c r="AP33" i="3"/>
  <c r="AL43" i="3" s="1"/>
  <c r="AO33" i="3"/>
  <c r="AK43" i="3" s="1"/>
  <c r="AR33" i="3"/>
  <c r="AN43" i="3" s="1"/>
  <c r="AQ48" i="3" l="1"/>
  <c r="AU48" i="3" s="1"/>
  <c r="AR48" i="3"/>
  <c r="AV48" i="3" s="1"/>
  <c r="AP48" i="3"/>
  <c r="AT48" i="3" s="1"/>
  <c r="AO48" i="3"/>
  <c r="AS48" i="3" s="1"/>
  <c r="R38" i="3"/>
  <c r="AP43" i="3" l="1"/>
  <c r="AO43" i="3"/>
  <c r="AS49" i="3"/>
  <c r="AQ43" i="3" l="1"/>
  <c r="AR43" i="3"/>
  <c r="AS43" i="3" l="1"/>
  <c r="AU43" i="3" s="1"/>
  <c r="AV43" i="3" s="1"/>
  <c r="AN22" i="3"/>
  <c r="AA33" i="3"/>
  <c r="AC33" i="3" l="1"/>
  <c r="T39" i="1" l="1"/>
  <c r="Y26" i="1"/>
  <c r="X32" i="1" s="1"/>
  <c r="Y22" i="1" l="1"/>
  <c r="V33" i="3" l="1"/>
  <c r="AL22" i="3"/>
  <c r="X33" i="3" l="1"/>
  <c r="AP21" i="3"/>
  <c r="AP22" i="3" l="1"/>
  <c r="AH33" i="3" s="1"/>
  <c r="AF33" i="3"/>
  <c r="AL7" i="3"/>
  <c r="AM7" i="3" s="1"/>
  <c r="Y14" i="1" s="1"/>
  <c r="T41" i="1" l="1"/>
  <c r="T43" i="1" s="1"/>
  <c r="Y30" i="1" s="1"/>
  <c r="T55" i="1" s="1"/>
  <c r="AG7" i="3"/>
  <c r="T53" i="1" l="1"/>
  <c r="T57" i="1" s="1"/>
  <c r="T60" i="1" s="1"/>
  <c r="Y51" i="1" s="1"/>
  <c r="T67" i="1" s="1"/>
  <c r="Y16" i="1"/>
  <c r="T69" i="1" s="1"/>
  <c r="T73" i="1" l="1"/>
  <c r="T78" i="1" s="1"/>
  <c r="Y65" i="1" l="1"/>
  <c r="T87" i="1" s="1"/>
  <c r="T100" i="1"/>
  <c r="T89" i="1" l="1"/>
  <c r="Y83" i="1" s="1"/>
  <c r="T98" i="1"/>
  <c r="T103" i="1" s="1"/>
  <c r="Y93" i="1" s="1"/>
  <c r="X74" i="1"/>
  <c r="X68" i="1" l="1"/>
</calcChain>
</file>

<file path=xl/sharedStrings.xml><?xml version="1.0" encoding="utf-8"?>
<sst xmlns="http://schemas.openxmlformats.org/spreadsheetml/2006/main" count="285" uniqueCount="139">
  <si>
    <t>$480 FOR EACH DEPENDENT</t>
  </si>
  <si>
    <t>$400 FOR ELDERLY OR DISABLED HOUSEHOLDS</t>
  </si>
  <si>
    <t>$</t>
  </si>
  <si>
    <t>Section 1: Household Annual and Monthly Gross Income</t>
  </si>
  <si>
    <t>UNREIMURSED CHILDCARE EXPENSES</t>
  </si>
  <si>
    <t>EARNED INCOME DISREGARD</t>
  </si>
  <si>
    <t>To qualify for the EID, the household must</t>
  </si>
  <si>
    <t>HOUSEHOLD MONTHLY ADJUSTED INCOME</t>
  </si>
  <si>
    <t>d) Household monthly adjusted income (Line 8c divided by 12)</t>
  </si>
  <si>
    <t>c) Household’s monthly public assistance designated for housing costs</t>
  </si>
  <si>
    <t>Case Manager Name:</t>
  </si>
  <si>
    <t>Case Manager Signature:</t>
  </si>
  <si>
    <t>Date:</t>
  </si>
  <si>
    <t>c) Household annual adjusted income (Line 8a minus 8b)</t>
  </si>
  <si>
    <t>b) Unreimbursed reasonable attendant care and auxiliary apparatus expenses</t>
  </si>
  <si>
    <t>Today</t>
  </si>
  <si>
    <t>Yes</t>
  </si>
  <si>
    <t>No</t>
  </si>
  <si>
    <t>Elderly or Disabled?</t>
  </si>
  <si>
    <t>c) Total unreimbursed medical expenses (Sum of Lines 6a &amp; 6b)</t>
  </si>
  <si>
    <t>d) 3% of household annual gross income (Line 2 x 0.03)</t>
  </si>
  <si>
    <t>e) Allowable medical expense deduction (Line 6c minus 6d)</t>
  </si>
  <si>
    <t>a) Household annual gross income (Line 2)</t>
  </si>
  <si>
    <t xml:space="preserve">b) 10% of household monthly gross income (Line 3 x 0.10) </t>
  </si>
  <si>
    <t>Effective Date:</t>
  </si>
  <si>
    <t>Earned Income Disregard (EID)</t>
  </si>
  <si>
    <t>Meets Criteria?</t>
  </si>
  <si>
    <t>Eligible?</t>
  </si>
  <si>
    <t>EID Start Date</t>
  </si>
  <si>
    <t>EID End Date</t>
  </si>
  <si>
    <t>Baseline Calculator</t>
  </si>
  <si>
    <t>Current Phase</t>
  </si>
  <si>
    <t>Qualifying Household Member Name</t>
  </si>
  <si>
    <t>Annual Gross Income of Individual</t>
  </si>
  <si>
    <t>Days of Employment if Ended</t>
  </si>
  <si>
    <t>Days of Employment as of Today</t>
  </si>
  <si>
    <t>Real Employment Time</t>
  </si>
  <si>
    <t>Phase</t>
  </si>
  <si>
    <t>Employment Being Used</t>
  </si>
  <si>
    <t>Less Baseline</t>
  </si>
  <si>
    <t>Done</t>
  </si>
  <si>
    <t>Employment Period Tracking</t>
  </si>
  <si>
    <t>EID Clock</t>
  </si>
  <si>
    <t>Spent</t>
  </si>
  <si>
    <t>Remaining</t>
  </si>
  <si>
    <t>Days Spent</t>
  </si>
  <si>
    <t>Days Remaining</t>
  </si>
  <si>
    <t>100% Phase</t>
  </si>
  <si>
    <t>50% Phase</t>
  </si>
  <si>
    <t>Period 1</t>
  </si>
  <si>
    <t>Period 2</t>
  </si>
  <si>
    <t>Period 3</t>
  </si>
  <si>
    <t>Period 4</t>
  </si>
  <si>
    <t>for each member who is elderly or disabled that enables that member or any</t>
  </si>
  <si>
    <t>c) Employment period start date</t>
  </si>
  <si>
    <t>d) Employment period end date</t>
  </si>
  <si>
    <t>a) Lower of the rent standard or reasonable rent for the unit (Form H)</t>
  </si>
  <si>
    <t>If Negative:</t>
  </si>
  <si>
    <t>Final Calc.:</t>
  </si>
  <si>
    <t xml:space="preserve">c) A disabled member's earned income increases as a result of participation in an economic self-sufficiency program or </t>
  </si>
  <si>
    <t>b) A disabled member's earned income increases as a result of employment after a period of unemployment of one or more</t>
  </si>
  <si>
    <t xml:space="preserve">d) A disabled member's earned income increases as a result of employment during or within six months after receiving </t>
  </si>
  <si>
    <t>Section 3: Household Monthly Adjusted Income</t>
  </si>
  <si>
    <t>Section 4: Household Monthly Rent Payment</t>
  </si>
  <si>
    <t>HOUSEHOLD MONTHLY RENT PAYMENT TO OWNER</t>
  </si>
  <si>
    <t>a) 30% of household monthly adjusted income (Line 8d x 0.30)</t>
  </si>
  <si>
    <t>UNREIMBURSED MEDICAL EXPENSES</t>
  </si>
  <si>
    <t>Section 2: Deductions</t>
  </si>
  <si>
    <t>Shared Housing</t>
  </si>
  <si>
    <t>Shared Housing?</t>
  </si>
  <si>
    <t>These are expenses anticipated during the year that will not be reimbursed for children 12 years of age and under that enable a household member to work, seek employment, or to further education. The childcare deduction may not exceed the earned income of household members 18 years of age or older who are able to work because of such childcare. Childcare expenses cannot be paid to another household member.</t>
  </si>
  <si>
    <t xml:space="preserve">Project Sponsors must attach documentation of all deductions claimed by the household. Only third-party verification is permitted. </t>
  </si>
  <si>
    <t>Address:</t>
  </si>
  <si>
    <t>These are expenses anticipated during the year that will not be reimbursed, to the extent the sum exceeds 3% of household annual gross income. The attendant care and auxiliary apparatus deduction may not exceed the earned income of household members 18 years of age or older who are able to work because of such attendant care or auxiliary apparatus. Attendant care expenses cannot be paid to another household member.</t>
  </si>
  <si>
    <t>b) Household rent payment to owner (Line 9f)</t>
  </si>
  <si>
    <t>a) Unreimbursed medical expenses for elderly or disabled households</t>
  </si>
  <si>
    <t>other member to work</t>
  </si>
  <si>
    <t xml:space="preserve">b) Total deductions (Sum of Lines 4, 5, 6, &amp; 7)
</t>
  </si>
  <si>
    <t xml:space="preserve">Dependents include household members who are minors under 18 years of age, members of any age who are disabled, or members who are full-time students, but not the head of household, co-head, spouse, sole member, foster children, or foster adults. </t>
  </si>
  <si>
    <t>Employment Stopped?</t>
  </si>
  <si>
    <t>a) Unit rent to owner per current lease agreement (Form H)</t>
  </si>
  <si>
    <r>
      <t>Client Name</t>
    </r>
    <r>
      <rPr>
        <b/>
        <sz val="8"/>
        <color theme="1" tint="0.14999847407452621"/>
        <rFont val="Calibri"/>
        <family val="2"/>
        <scheme val="minor"/>
      </rPr>
      <t xml:space="preserve"> and/or </t>
    </r>
    <r>
      <rPr>
        <b/>
        <sz val="10"/>
        <color theme="1" tint="0.14999847407452621"/>
        <rFont val="Calibri"/>
        <family val="2"/>
        <scheme val="minor"/>
      </rPr>
      <t xml:space="preserve">ID Number: </t>
    </r>
  </si>
  <si>
    <r>
      <t>HOUSEHOLD ANNUAL GROSS INCOME</t>
    </r>
    <r>
      <rPr>
        <sz val="10"/>
        <color theme="1" tint="0.14999847407452621"/>
        <rFont val="Calibri"/>
        <family val="2"/>
        <scheme val="minor"/>
      </rPr>
      <t xml:space="preserve"> (Form C, Line 9)</t>
    </r>
  </si>
  <si>
    <r>
      <t>HOUSEHOLD ANNUAL GROSS INCOME LESS EID</t>
    </r>
    <r>
      <rPr>
        <sz val="10"/>
        <color theme="1" tint="0.14999847407452621"/>
        <rFont val="Calibri"/>
        <family val="2"/>
        <scheme val="minor"/>
      </rPr>
      <t xml:space="preserve"> (Line 1 minus EID Tabs)</t>
    </r>
  </si>
  <si>
    <r>
      <t>HOUSEHOLD MONTHLY GROSS INCOME</t>
    </r>
    <r>
      <rPr>
        <sz val="10"/>
        <color theme="1" tint="0.14999847407452621"/>
        <rFont val="Calibri"/>
        <family val="2"/>
        <scheme val="minor"/>
      </rPr>
      <t xml:space="preserve"> (Line 2 divided by 12)</t>
    </r>
  </si>
  <si>
    <r>
      <t xml:space="preserve">a) Annual gross earned income of individual </t>
    </r>
    <r>
      <rPr>
        <u/>
        <sz val="10"/>
        <color theme="1" tint="0.14999847407452621"/>
        <rFont val="Calibri"/>
        <family val="2"/>
        <scheme val="minor"/>
      </rPr>
      <t>before</t>
    </r>
    <r>
      <rPr>
        <sz val="10"/>
        <color theme="1" tint="0.14999847407452621"/>
        <rFont val="Calibri"/>
        <family val="2"/>
        <scheme val="minor"/>
      </rPr>
      <t xml:space="preserve"> qualifying for EID</t>
    </r>
  </si>
  <si>
    <r>
      <t xml:space="preserve">b) Annual gross other income of individual </t>
    </r>
    <r>
      <rPr>
        <u/>
        <sz val="10"/>
        <color theme="1" tint="0.14999847407452621"/>
        <rFont val="Calibri"/>
        <family val="2"/>
        <scheme val="minor"/>
      </rPr>
      <t>before</t>
    </r>
    <r>
      <rPr>
        <sz val="10"/>
        <color theme="1" tint="0.14999847407452621"/>
        <rFont val="Calibri"/>
        <family val="2"/>
        <scheme val="minor"/>
      </rPr>
      <t xml:space="preserve"> qualifying for EID</t>
    </r>
  </si>
  <si>
    <r>
      <t xml:space="preserve">c) Baseline income of individual </t>
    </r>
    <r>
      <rPr>
        <u/>
        <sz val="10"/>
        <color theme="1" tint="0.14999847407452621"/>
        <rFont val="Calibri"/>
        <family val="2"/>
        <scheme val="minor"/>
      </rPr>
      <t>before</t>
    </r>
    <r>
      <rPr>
        <sz val="10"/>
        <color theme="1" tint="0.14999847407452621"/>
        <rFont val="Calibri"/>
        <family val="2"/>
        <scheme val="minor"/>
      </rPr>
      <t xml:space="preserve"> qualifying for EID (Sum of Lines a &amp; b)</t>
    </r>
  </si>
  <si>
    <r>
      <t xml:space="preserve">a) Annual gross earned income of individual </t>
    </r>
    <r>
      <rPr>
        <u/>
        <sz val="10"/>
        <color theme="1" tint="0.14999847407452621"/>
        <rFont val="Calibri"/>
        <family val="2"/>
        <scheme val="minor"/>
      </rPr>
      <t>after</t>
    </r>
    <r>
      <rPr>
        <sz val="10"/>
        <color theme="1" tint="0.14999847407452621"/>
        <rFont val="Calibri"/>
        <family val="2"/>
        <scheme val="minor"/>
      </rPr>
      <t xml:space="preserve"> qualifying for EID</t>
    </r>
  </si>
  <si>
    <r>
      <t xml:space="preserve">b) Annual gross other income of individual </t>
    </r>
    <r>
      <rPr>
        <u/>
        <sz val="10"/>
        <color theme="1" tint="0.14999847407452621"/>
        <rFont val="Calibri"/>
        <family val="2"/>
        <scheme val="minor"/>
      </rPr>
      <t>after</t>
    </r>
    <r>
      <rPr>
        <sz val="10"/>
        <color theme="1" tint="0.14999847407452621"/>
        <rFont val="Calibri"/>
        <family val="2"/>
        <scheme val="minor"/>
      </rPr>
      <t xml:space="preserve"> qualifying for EID</t>
    </r>
  </si>
  <si>
    <t>This deduction is provided to any household whose head, co-head, spouse, or sole member is at least 62 years of age or is disabled. This deduction always applies to households with persons with HIV/AIDS if they are the head, co-head, spouse, or sole member. Households that are program eligible only due to a minor with HIV are not eligible for this deduction. Only one deduction per household.</t>
  </si>
  <si>
    <r>
      <rPr>
        <sz val="9"/>
        <color theme="0"/>
        <rFont val="Calibri"/>
        <family val="2"/>
        <scheme val="minor"/>
      </rPr>
      <t xml:space="preserve">a) </t>
    </r>
    <r>
      <rPr>
        <i/>
        <sz val="9"/>
        <color theme="1" tint="0.14999847407452621"/>
        <rFont val="Calibri"/>
        <family val="2"/>
        <scheme val="minor"/>
      </rPr>
      <t>See previous Form C, Lines 1, 2, &amp; 8 for individual's prior earned income.</t>
    </r>
  </si>
  <si>
    <r>
      <rPr>
        <sz val="9"/>
        <color theme="0"/>
        <rFont val="Calibri"/>
        <family val="2"/>
        <scheme val="minor"/>
      </rPr>
      <t xml:space="preserve">b) </t>
    </r>
    <r>
      <rPr>
        <i/>
        <sz val="9"/>
        <color theme="1" tint="0.14999847407452621"/>
        <rFont val="Calibri"/>
        <family val="2"/>
        <scheme val="minor"/>
      </rPr>
      <t>See previous Form C, Lines 3, 4, 5, 6, &amp; 7 for individual's prior other income.</t>
    </r>
  </si>
  <si>
    <r>
      <rPr>
        <sz val="9"/>
        <color theme="0"/>
        <rFont val="Calibri"/>
        <family val="2"/>
        <scheme val="minor"/>
      </rPr>
      <t xml:space="preserve">a) </t>
    </r>
    <r>
      <rPr>
        <i/>
        <sz val="9"/>
        <color theme="1" tint="0.14999847407452621"/>
        <rFont val="Calibri"/>
        <family val="2"/>
        <scheme val="minor"/>
      </rPr>
      <t>See Form C, Lines 1, 2, &amp; 8 for individual's current earned income.</t>
    </r>
  </si>
  <si>
    <r>
      <rPr>
        <sz val="9"/>
        <color theme="0"/>
        <rFont val="Calibri"/>
        <family val="2"/>
        <scheme val="minor"/>
      </rPr>
      <t xml:space="preserve">b) </t>
    </r>
    <r>
      <rPr>
        <i/>
        <sz val="9"/>
        <color theme="1" tint="0.14999847407452621"/>
        <rFont val="Calibri"/>
        <family val="2"/>
        <scheme val="minor"/>
      </rPr>
      <t>See Form C, Lines 3, 4, 5, 6, &amp; 7 for individual's current other income.</t>
    </r>
  </si>
  <si>
    <r>
      <rPr>
        <sz val="9"/>
        <color theme="0"/>
        <rFont val="Calibri"/>
        <family val="2"/>
        <scheme val="minor"/>
      </rPr>
      <t xml:space="preserve">c) </t>
    </r>
    <r>
      <rPr>
        <i/>
        <sz val="9"/>
        <color theme="1" tint="0.14999847407452621"/>
        <rFont val="Calibri"/>
        <family val="2"/>
        <scheme val="minor"/>
      </rPr>
      <t>Period 1 must match EID Start Date.</t>
    </r>
  </si>
  <si>
    <r>
      <rPr>
        <sz val="9"/>
        <color theme="0"/>
        <rFont val="Calibri"/>
        <family val="2"/>
        <scheme val="minor"/>
      </rPr>
      <t xml:space="preserve">a) </t>
    </r>
    <r>
      <rPr>
        <i/>
        <sz val="9"/>
        <color theme="1" tint="0.14999847407452621"/>
        <rFont val="Calibri"/>
        <family val="2"/>
        <scheme val="minor"/>
      </rPr>
      <t>The household must also meet any one of the following:</t>
    </r>
  </si>
  <si>
    <r>
      <rPr>
        <sz val="10"/>
        <color theme="0"/>
        <rFont val="Calibri"/>
        <family val="2"/>
        <scheme val="minor"/>
      </rPr>
      <t xml:space="preserve">c) </t>
    </r>
    <r>
      <rPr>
        <sz val="10"/>
        <color theme="1" tint="0.14999847407452621"/>
        <rFont val="Calibri"/>
        <family val="2"/>
        <scheme val="minor"/>
      </rPr>
      <t>other job-training program; or</t>
    </r>
  </si>
  <si>
    <r>
      <rPr>
        <sz val="10"/>
        <color theme="0"/>
        <rFont val="Calibri"/>
        <family val="2"/>
        <scheme val="minor"/>
      </rPr>
      <t xml:space="preserve">b) </t>
    </r>
    <r>
      <rPr>
        <sz val="10"/>
        <color theme="1" tint="0.14999847407452621"/>
        <rFont val="Calibri"/>
        <family val="2"/>
        <scheme val="minor"/>
      </rPr>
      <t>years prior to employment, or earning no more than minimum wage for 500 hours or less during the past 12 months;</t>
    </r>
  </si>
  <si>
    <r>
      <rPr>
        <sz val="10"/>
        <color theme="0"/>
        <rFont val="Calibri"/>
        <family val="2"/>
        <scheme val="minor"/>
      </rPr>
      <t xml:space="preserve">d) </t>
    </r>
    <r>
      <rPr>
        <sz val="10"/>
        <color theme="1" tint="0.14999847407452621"/>
        <rFont val="Calibri"/>
        <family val="2"/>
        <scheme val="minor"/>
      </rPr>
      <t>at least $500.)</t>
    </r>
  </si>
  <si>
    <r>
      <rPr>
        <sz val="9"/>
        <color theme="0"/>
        <rFont val="Calibri"/>
        <family val="2"/>
        <scheme val="minor"/>
      </rPr>
      <t xml:space="preserve">f) </t>
    </r>
    <r>
      <rPr>
        <i/>
        <sz val="9"/>
        <color theme="1" tint="0.14999847407452621"/>
        <rFont val="Calibri"/>
        <family val="2"/>
        <scheme val="minor"/>
      </rPr>
      <t>If result is a negative number enter $0.</t>
    </r>
  </si>
  <si>
    <r>
      <rPr>
        <sz val="9"/>
        <color theme="0"/>
        <rFont val="Calibri"/>
        <family val="2"/>
        <scheme val="minor"/>
      </rPr>
      <t xml:space="preserve">d) </t>
    </r>
    <r>
      <rPr>
        <i/>
        <sz val="9"/>
        <color theme="1" tint="0.14999847407452621"/>
        <rFont val="Calibri"/>
        <family val="2"/>
        <scheme val="minor"/>
      </rPr>
      <t>If Line 8c is $0, enter $0.</t>
    </r>
  </si>
  <si>
    <r>
      <rPr>
        <sz val="9"/>
        <color theme="0"/>
        <rFont val="Calibri"/>
        <family val="2"/>
        <scheme val="minor"/>
      </rPr>
      <t xml:space="preserve">c) </t>
    </r>
    <r>
      <rPr>
        <i/>
        <sz val="9"/>
        <color theme="1" tint="0.14999847407452621"/>
        <rFont val="Calibri"/>
        <family val="2"/>
        <scheme val="minor"/>
      </rPr>
      <t>If result is a negative number enter $0.</t>
    </r>
  </si>
  <si>
    <r>
      <rPr>
        <sz val="9"/>
        <color theme="0"/>
        <rFont val="Calibri"/>
        <family val="2"/>
        <scheme val="minor"/>
      </rPr>
      <t xml:space="preserve">e) </t>
    </r>
    <r>
      <rPr>
        <i/>
        <sz val="9"/>
        <color theme="1" tint="0.14999847407452621"/>
        <rFont val="Calibri"/>
        <family val="2"/>
        <scheme val="minor"/>
      </rPr>
      <t>If result is a negative number enter $0.</t>
    </r>
  </si>
  <si>
    <t>If b, c, or d are "yes," use this tab to determine how much earned income to disregard. If "no", leave this tab blank.</t>
  </si>
  <si>
    <t>First, Middle, Last</t>
  </si>
  <si>
    <t>Street and Unit, City, State, Zip, County</t>
  </si>
  <si>
    <t>Number of Dependents</t>
  </si>
  <si>
    <t>Line 6e</t>
  </si>
  <si>
    <t>Line 8d</t>
  </si>
  <si>
    <t>Line 9f</t>
  </si>
  <si>
    <t>Line 10c</t>
  </si>
  <si>
    <t>Line 11d</t>
  </si>
  <si>
    <r>
      <rPr>
        <sz val="10"/>
        <color theme="1" tint="0.14999847407452621"/>
        <rFont val="Calibri"/>
        <family val="2"/>
        <scheme val="minor"/>
      </rPr>
      <t xml:space="preserve">Households receiving TBRA or TSH services must pay as rent, including utilities, an amount which is the higher of: (1) 30% of the household's monthly adjusted income (adjustment factors include the age of the individual, medical expenses, size of household and child care expenses and are described in detail in 24 CFR §5.611); (2) 10% of the household's monthly gross income; or (3) if the household is receiving payments for welfare assistance from a public agency and a part of the payments, adjusted in accordance with the household’s actual housing costs, is specifically designated by the agency to meet the household’s housing costs, the portion of the payment that is designated for housing costs. The </t>
    </r>
    <r>
      <rPr>
        <b/>
        <sz val="10"/>
        <color theme="9" tint="-0.249977111117893"/>
        <rFont val="Calibri"/>
        <family val="2"/>
        <scheme val="minor"/>
      </rPr>
      <t>Determining Household Annual Adjusted Income Guide</t>
    </r>
    <r>
      <rPr>
        <sz val="10"/>
        <color theme="1" tint="0.14999847407452621"/>
        <rFont val="Calibri"/>
        <family val="2"/>
        <scheme val="minor"/>
      </rPr>
      <t xml:space="preserve"> outlines acceptable forms of deduction verification and deduction calculation guidance.</t>
    </r>
  </si>
  <si>
    <t>Must be completed before TBRA or TSH services start and annual recertifications. Must be completed if there has been a change in circumstances or rent.</t>
  </si>
  <si>
    <t>TBRA or TSH?</t>
  </si>
  <si>
    <t>TBRA or TSH</t>
  </si>
  <si>
    <t>TBRA</t>
  </si>
  <si>
    <t>TSH</t>
  </si>
  <si>
    <t>PROJECT SPONSOR MONTHLY UTILITY REIMBURSEMENT PAYMENT TO UTILITY VENDOR</t>
  </si>
  <si>
    <t>If Line 9e is greater than 9d, the difference ("utility reimbursement") must be paid to the utility vendor. Complete Lines 11a through 11d to determine the amount paid to the utility vendor. The sum of Lines 9, 10, and 11 cannot exceed the lower of the rent standard or reasonable rent for the unit. If Line 9e is not greater than line 9d enter $0.</t>
  </si>
  <si>
    <t>PROJECT SPONSOR MONTHLY RENT PAYMENT TO OWNER</t>
  </si>
  <si>
    <t>Section 5: Project Sponsor Monthly Rent Payment</t>
  </si>
  <si>
    <t>Earned Income Disregard cannot be claimed during the initial TBRA or TSH calculation, but can be claimed during an interim or annual TBRA or TSH calculation.</t>
  </si>
  <si>
    <r>
      <rPr>
        <sz val="10"/>
        <rFont val="Calibri"/>
        <family val="2"/>
        <scheme val="minor"/>
      </rPr>
      <t xml:space="preserve">HUD requires disregard for income to previously unemployed persons with disabilities who are receiving TBRA or TSH services. Previously unemployed means a person with disabilities who has earned, in the twelve months previous to employment, no more than would be received for 500 hours of work at the established </t>
    </r>
    <r>
      <rPr>
        <b/>
        <u/>
        <sz val="10"/>
        <color theme="10"/>
        <rFont val="Calibri"/>
        <family val="2"/>
        <scheme val="minor"/>
      </rPr>
      <t>Minimum Wage</t>
    </r>
    <r>
      <rPr>
        <sz val="10"/>
        <rFont val="Calibri"/>
        <family val="2"/>
        <scheme val="minor"/>
      </rPr>
      <t xml:space="preserve">. EID is not used to determine household income eligibility for the DSHS HOPWA Program.
</t>
    </r>
  </si>
  <si>
    <t>a) Be a household with a disabled member receiving TBRA or TSH services.</t>
  </si>
  <si>
    <t>c) Project Sponsor rent payment to owner (Line 10a minus 10b)</t>
  </si>
  <si>
    <r>
      <rPr>
        <sz val="9"/>
        <color theme="0"/>
        <rFont val="Calibri"/>
        <family val="2"/>
        <scheme val="minor"/>
      </rPr>
      <t xml:space="preserve">e) </t>
    </r>
    <r>
      <rPr>
        <i/>
        <sz val="9"/>
        <color theme="1" tint="0.14999847407452621"/>
        <rFont val="Calibri"/>
        <family val="2"/>
        <scheme val="minor"/>
      </rPr>
      <t xml:space="preserve">A household must receive a utility allowance if they pay a separate utility vendor in
</t>
    </r>
    <r>
      <rPr>
        <sz val="9"/>
        <color theme="0"/>
        <rFont val="Calibri"/>
        <family val="2"/>
        <scheme val="minor"/>
      </rPr>
      <t xml:space="preserve">e) </t>
    </r>
    <r>
      <rPr>
        <i/>
        <sz val="9"/>
        <color theme="1" tint="0.14999847407452621"/>
        <rFont val="Calibri"/>
        <family val="2"/>
        <scheme val="minor"/>
      </rPr>
      <t xml:space="preserve">addition to rent and utilities that are paid to the owner. Copies of HUD-approved
</t>
    </r>
    <r>
      <rPr>
        <sz val="9"/>
        <color theme="0"/>
        <rFont val="Calibri"/>
        <family val="2"/>
        <scheme val="minor"/>
      </rPr>
      <t xml:space="preserve">e) </t>
    </r>
    <r>
      <rPr>
        <i/>
        <sz val="9"/>
        <color theme="1" tint="0.14999847407452621"/>
        <rFont val="Calibri"/>
        <family val="2"/>
        <scheme val="minor"/>
      </rPr>
      <t xml:space="preserve">utility schedules may be obtained from local Housing Authorities and are updated
</t>
    </r>
    <r>
      <rPr>
        <sz val="9"/>
        <color theme="0"/>
        <rFont val="Calibri"/>
        <family val="2"/>
        <scheme val="minor"/>
      </rPr>
      <t xml:space="preserve">e) </t>
    </r>
    <r>
      <rPr>
        <i/>
        <sz val="9"/>
        <color theme="1" tint="0.14999847407452621"/>
        <rFont val="Calibri"/>
        <family val="2"/>
        <scheme val="minor"/>
      </rPr>
      <t xml:space="preserve">periodically. If the allowance is greater than Line 9d, the adjusted household rent
</t>
    </r>
    <r>
      <rPr>
        <sz val="9"/>
        <color theme="0"/>
        <rFont val="Calibri"/>
        <family val="2"/>
        <scheme val="minor"/>
      </rPr>
      <t xml:space="preserve">e) </t>
    </r>
    <r>
      <rPr>
        <i/>
        <sz val="9"/>
        <color theme="1" tint="0.14999847407452621"/>
        <rFont val="Calibri"/>
        <family val="2"/>
        <scheme val="minor"/>
      </rPr>
      <t xml:space="preserve">payment is $0 and the difference ("utility reimbursement") must be paid to the utility
</t>
    </r>
    <r>
      <rPr>
        <sz val="9"/>
        <color theme="0"/>
        <rFont val="Calibri"/>
        <family val="2"/>
        <scheme val="minor"/>
      </rPr>
      <t xml:space="preserve">e) </t>
    </r>
    <r>
      <rPr>
        <i/>
        <sz val="9"/>
        <color theme="1" tint="0.14999847407452621"/>
        <rFont val="Calibri"/>
        <family val="2"/>
        <scheme val="minor"/>
      </rPr>
      <t>vendor. If the household does not qualify for a utility allowance, enter $0.</t>
    </r>
  </si>
  <si>
    <r>
      <rPr>
        <sz val="9"/>
        <color theme="0"/>
        <rFont val="Calibri"/>
        <family val="2"/>
        <scheme val="minor"/>
      </rPr>
      <t xml:space="preserve">c) </t>
    </r>
    <r>
      <rPr>
        <i/>
        <sz val="9"/>
        <color theme="1" tint="0.14999847407452621"/>
        <rFont val="Calibri"/>
        <family val="2"/>
        <scheme val="minor"/>
      </rPr>
      <t>If Line 10c is $0 or less household does not qualify for rental assistance services.</t>
    </r>
  </si>
  <si>
    <t>b) Lower less Project Sponsor rent payment to owner (Line 11a minus 10c)</t>
  </si>
  <si>
    <t>d) Household rent payment (Greater of Lines 9a, 9b, or 9c)</t>
  </si>
  <si>
    <t>e) Utility allowance (Form H)</t>
  </si>
  <si>
    <t>c) Utility allowance balance (Line 9e minus 9d)</t>
  </si>
  <si>
    <r>
      <rPr>
        <i/>
        <sz val="9"/>
        <color theme="0"/>
        <rFont val="Calibri"/>
        <family val="2"/>
        <scheme val="minor"/>
      </rPr>
      <t xml:space="preserve">c) </t>
    </r>
    <r>
      <rPr>
        <i/>
        <sz val="9"/>
        <color theme="1" tint="0.14999847407452621"/>
        <rFont val="Calibri"/>
        <family val="2"/>
        <scheme val="minor"/>
      </rPr>
      <t>If result is a negative number enter $0.</t>
    </r>
  </si>
  <si>
    <t>d) Project Sponsor utility payment to utility vendor (Lesser of Lines 11b or 11c)</t>
  </si>
  <si>
    <t>f) Household rent payment to owner less utility allowance (Lines 9d minus 9e)</t>
  </si>
  <si>
    <t xml:space="preserve">The household must pay the monthly rent payment on Line 9. The Project Sponsor will pay the remaining portion of monthly rent and utilities on Lines 10 and 11. I have completed Form H, certified that the unit meets rent standard and reasonableness requirements, and confirmed that the sum of Lines 9, 10, and 11 does not exceed the lower of the rent standard or reasonable rent. </t>
  </si>
  <si>
    <t xml:space="preserve">The person with disabilities may qualify for 24 months of EID after the start date of the increase in earned income. During the first 12 months, 100% of any increase in earned income over the baseline must be disregarded. During the second 12 months, 50% of any increase in earned income over the baseline must be disregarded. </t>
  </si>
  <si>
    <r>
      <rPr>
        <sz val="10"/>
        <color theme="0"/>
        <rFont val="Calibri"/>
        <family val="2"/>
        <scheme val="minor"/>
      </rPr>
      <t xml:space="preserve">d) </t>
    </r>
    <r>
      <rPr>
        <sz val="10"/>
        <color theme="1" tint="0.14999847407452621"/>
        <rFont val="Calibri"/>
        <family val="2"/>
        <scheme val="minor"/>
      </rPr>
      <t>assistance, benefits, or services under TANF or a Welfare-to-Work program (including one time only cash assistance of</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</si>
</sst>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mm/dd/yy;@"/>
  </numFmts>
  <fonts count="34" x14ac:knownFonts="1">
    <font>
      <sz val="11"/>
      <color theme="1"/>
      <name val="Calibri"/>
      <family val="2"/>
      <scheme val="minor"/>
    </font>
    <font>
      <sz val="10"/>
      <color theme="1"/>
      <name val="Calibri"/>
      <family val="2"/>
      <scheme val="minor"/>
    </font>
    <font>
      <sz val="8"/>
      <color theme="1"/>
      <name val="Calibri"/>
      <family val="2"/>
      <scheme val="minor"/>
    </font>
    <font>
      <b/>
      <sz val="10"/>
      <color theme="1"/>
      <name val="Calibri"/>
      <family val="2"/>
      <scheme val="minor"/>
    </font>
    <font>
      <u/>
      <sz val="11"/>
      <color theme="10"/>
      <name val="Calibri"/>
      <family val="2"/>
      <scheme val="minor"/>
    </font>
    <font>
      <sz val="11"/>
      <color theme="1"/>
      <name val="Calibri"/>
      <family val="2"/>
      <scheme val="minor"/>
    </font>
    <font>
      <sz val="10"/>
      <color theme="9" tint="-0.249977111117893"/>
      <name val="Calibri"/>
      <family val="2"/>
      <scheme val="minor"/>
    </font>
    <font>
      <b/>
      <sz val="10"/>
      <color theme="9" tint="-0.249977111117893"/>
      <name val="Calibri"/>
      <family val="2"/>
      <scheme val="minor"/>
    </font>
    <font>
      <sz val="8"/>
      <color theme="1" tint="0.249977111117893"/>
      <name val="Calibri"/>
      <family val="2"/>
      <scheme val="minor"/>
    </font>
    <font>
      <b/>
      <sz val="10"/>
      <color theme="1" tint="0.249977111117893"/>
      <name val="Calibri"/>
      <family val="2"/>
      <scheme val="minor"/>
    </font>
    <font>
      <sz val="10"/>
      <color theme="1" tint="0.249977111117893"/>
      <name val="Calibri"/>
      <family val="2"/>
      <scheme val="minor"/>
    </font>
    <font>
      <sz val="11"/>
      <color theme="1" tint="0.249977111117893"/>
      <name val="Calibri"/>
      <family val="2"/>
      <scheme val="minor"/>
    </font>
    <font>
      <i/>
      <sz val="8"/>
      <color theme="1" tint="0.249977111117893"/>
      <name val="Calibri"/>
      <family val="2"/>
      <scheme val="minor"/>
    </font>
    <font>
      <sz val="9"/>
      <color theme="1" tint="0.249977111117893"/>
      <name val="Calibri"/>
      <family val="2"/>
      <scheme val="minor"/>
    </font>
    <font>
      <b/>
      <i/>
      <sz val="8"/>
      <color theme="1" tint="0.14999847407452621"/>
      <name val="Calibri"/>
      <family val="2"/>
      <scheme val="minor"/>
    </font>
    <font>
      <sz val="10"/>
      <color theme="1" tint="0.14999847407452621"/>
      <name val="Calibri"/>
      <family val="2"/>
      <scheme val="minor"/>
    </font>
    <font>
      <i/>
      <sz val="8"/>
      <color theme="1" tint="0.14999847407452621"/>
      <name val="Calibri"/>
      <family val="2"/>
      <scheme val="minor"/>
    </font>
    <font>
      <b/>
      <sz val="10"/>
      <color theme="1" tint="0.14999847407452621"/>
      <name val="Calibri"/>
      <family val="2"/>
      <scheme val="minor"/>
    </font>
    <font>
      <b/>
      <sz val="8"/>
      <color theme="1" tint="0.14999847407452621"/>
      <name val="Calibri"/>
      <family val="2"/>
      <scheme val="minor"/>
    </font>
    <font>
      <sz val="8"/>
      <color theme="1" tint="0.14999847407452621"/>
      <name val="Calibri"/>
      <family val="2"/>
      <scheme val="minor"/>
    </font>
    <font>
      <sz val="11"/>
      <color theme="1" tint="0.14999847407452621"/>
      <name val="Calibri"/>
      <family val="2"/>
      <scheme val="minor"/>
    </font>
    <font>
      <b/>
      <u/>
      <sz val="10"/>
      <color theme="1" tint="0.14999847407452621"/>
      <name val="Calibri"/>
      <family val="2"/>
      <scheme val="minor"/>
    </font>
    <font>
      <u/>
      <sz val="10"/>
      <color theme="1" tint="0.14999847407452621"/>
      <name val="Calibri"/>
      <family val="2"/>
      <scheme val="minor"/>
    </font>
    <font>
      <i/>
      <sz val="9"/>
      <color theme="1" tint="0.14999847407452621"/>
      <name val="Calibri"/>
      <family val="2"/>
      <scheme val="minor"/>
    </font>
    <font>
      <b/>
      <i/>
      <sz val="10"/>
      <color theme="1" tint="0.14999847407452621"/>
      <name val="Calibri"/>
      <family val="2"/>
      <scheme val="minor"/>
    </font>
    <font>
      <sz val="9"/>
      <color theme="1" tint="0.14999847407452621"/>
      <name val="Calibri"/>
      <family val="2"/>
      <scheme val="minor"/>
    </font>
    <font>
      <sz val="8.5"/>
      <color theme="1" tint="0.14999847407452621"/>
      <name val="Calibri"/>
      <family val="2"/>
      <scheme val="minor"/>
    </font>
    <font>
      <u/>
      <sz val="10"/>
      <color theme="10"/>
      <name val="Calibri"/>
      <family val="2"/>
      <scheme val="minor"/>
    </font>
    <font>
      <sz val="10"/>
      <name val="Calibri"/>
      <family val="2"/>
      <scheme val="minor"/>
    </font>
    <font>
      <b/>
      <u/>
      <sz val="10"/>
      <color theme="10"/>
      <name val="Calibri"/>
      <family val="2"/>
      <scheme val="minor"/>
    </font>
    <font>
      <sz val="9"/>
      <color theme="0"/>
      <name val="Calibri"/>
      <family val="2"/>
      <scheme val="minor"/>
    </font>
    <font>
      <sz val="10"/>
      <color theme="0"/>
      <name val="Calibri"/>
      <family val="2"/>
      <scheme val="minor"/>
    </font>
    <font>
      <i/>
      <sz val="9"/>
      <color theme="0"/>
      <name val="Calibri"/>
      <family val="2"/>
      <scheme val="minor"/>
    </font>
    <font>
      <sz val="9"/>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s>
  <borders count="30">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top/>
      <bottom style="thin">
        <color theme="0" tint="-0.249977111117893"/>
      </bottom>
      <diagonal/>
    </border>
    <border>
      <left/>
      <right style="thin">
        <color theme="0" tint="-0.249977111117893"/>
      </right>
      <top/>
      <bottom/>
      <diagonal/>
    </border>
    <border>
      <left/>
      <right/>
      <top style="thin">
        <color theme="0" tint="-0.249977111117893"/>
      </top>
      <bottom/>
      <diagonal/>
    </border>
    <border>
      <left/>
      <right/>
      <top style="double">
        <color theme="0" tint="-0.249977111117893"/>
      </top>
      <bottom/>
      <diagonal/>
    </border>
    <border>
      <left/>
      <right/>
      <top/>
      <bottom style="thin">
        <color theme="1" tint="0.14999847407452621"/>
      </bottom>
      <diagonal/>
    </border>
    <border>
      <left/>
      <right style="thin">
        <color theme="0"/>
      </right>
      <top/>
      <bottom style="thin">
        <color theme="1" tint="0.14999847407452621"/>
      </bottom>
      <diagonal/>
    </border>
    <border>
      <left/>
      <right/>
      <top/>
      <bottom style="dashDot">
        <color theme="1" tint="0.14999847407452621"/>
      </bottom>
      <diagonal/>
    </border>
    <border>
      <left/>
      <right/>
      <top/>
      <bottom style="double">
        <color theme="0" tint="-0.249977111117893"/>
      </bottom>
      <diagonal/>
    </border>
  </borders>
  <cellStyleXfs count="3">
    <xf numFmtId="0" fontId="0" fillId="0" borderId="0"/>
    <xf numFmtId="0" fontId="4" fillId="0" borderId="0" applyNumberFormat="0" applyFill="0" applyBorder="0" applyAlignment="0" applyProtection="0"/>
    <xf numFmtId="43" fontId="5" fillId="0" borderId="0" applyFont="0" applyFill="0" applyBorder="0" applyAlignment="0" applyProtection="0"/>
  </cellStyleXfs>
  <cellXfs count="219">
    <xf numFmtId="0" fontId="0" fillId="0" borderId="0" xfId="0"/>
    <xf numFmtId="0" fontId="2" fillId="0" borderId="0" xfId="0" applyFont="1" applyBorder="1" applyAlignment="1" applyProtection="1">
      <alignment horizontal="left" vertical="top"/>
    </xf>
    <xf numFmtId="0" fontId="1" fillId="0" borderId="0" xfId="0" applyFont="1" applyFill="1" applyBorder="1" applyAlignment="1" applyProtection="1">
      <alignment horizontal="left" vertical="top"/>
    </xf>
    <xf numFmtId="0" fontId="3" fillId="0" borderId="0" xfId="0" applyFont="1" applyBorder="1" applyAlignment="1" applyProtection="1">
      <alignment horizontal="left" vertical="top" wrapText="1"/>
    </xf>
    <xf numFmtId="164" fontId="1" fillId="0" borderId="0" xfId="0" applyNumberFormat="1" applyFont="1" applyBorder="1" applyAlignment="1" applyProtection="1">
      <alignment horizontal="center" vertical="top"/>
    </xf>
    <xf numFmtId="0" fontId="3" fillId="0" borderId="0" xfId="0" applyFont="1" applyBorder="1" applyAlignment="1" applyProtection="1">
      <alignment horizontal="left" vertical="top"/>
    </xf>
    <xf numFmtId="0" fontId="1" fillId="0" borderId="0" xfId="0" applyFont="1" applyBorder="1" applyAlignment="1" applyProtection="1">
      <alignment horizontal="left" vertical="top"/>
    </xf>
    <xf numFmtId="0" fontId="8" fillId="0" borderId="0" xfId="0" applyFont="1" applyProtection="1"/>
    <xf numFmtId="0" fontId="10" fillId="0" borderId="0" xfId="0" applyFont="1" applyBorder="1" applyAlignment="1" applyProtection="1">
      <alignment horizontal="left" vertical="top"/>
    </xf>
    <xf numFmtId="0" fontId="11" fillId="0" borderId="0" xfId="0" applyFont="1" applyProtection="1"/>
    <xf numFmtId="22" fontId="10" fillId="0" borderId="0" xfId="0" applyNumberFormat="1" applyFont="1" applyBorder="1" applyAlignment="1" applyProtection="1">
      <alignment horizontal="left" vertical="top"/>
    </xf>
    <xf numFmtId="0" fontId="10" fillId="0" borderId="5" xfId="0" applyFont="1" applyBorder="1" applyAlignment="1" applyProtection="1">
      <alignment horizontal="left" vertical="top"/>
    </xf>
    <xf numFmtId="0" fontId="9" fillId="0" borderId="0" xfId="0" applyFont="1" applyBorder="1" applyAlignment="1" applyProtection="1">
      <alignment horizontal="left" vertical="top"/>
    </xf>
    <xf numFmtId="4" fontId="9" fillId="0" borderId="0" xfId="0" applyNumberFormat="1" applyFont="1" applyBorder="1" applyAlignment="1" applyProtection="1">
      <alignment horizontal="right" vertical="top"/>
    </xf>
    <xf numFmtId="0" fontId="12" fillId="0" borderId="0" xfId="0" applyFont="1" applyBorder="1" applyAlignment="1" applyProtection="1">
      <alignment horizontal="center" vertical="top"/>
    </xf>
    <xf numFmtId="0" fontId="11" fillId="0" borderId="0" xfId="0" applyNumberFormat="1" applyFont="1" applyProtection="1"/>
    <xf numFmtId="0" fontId="10" fillId="0" borderId="0" xfId="0" applyFont="1" applyProtection="1"/>
    <xf numFmtId="0" fontId="10" fillId="0" borderId="0" xfId="0" applyFont="1" applyBorder="1" applyAlignment="1" applyProtection="1">
      <alignment horizontal="center" vertical="top"/>
    </xf>
    <xf numFmtId="0" fontId="10" fillId="0" borderId="5" xfId="0" applyFont="1" applyBorder="1" applyAlignment="1" applyProtection="1">
      <alignment horizontal="center" vertical="top"/>
    </xf>
    <xf numFmtId="0" fontId="10" fillId="0" borderId="6" xfId="0" applyFont="1" applyBorder="1" applyAlignment="1" applyProtection="1">
      <alignment horizontal="center" vertical="top"/>
    </xf>
    <xf numFmtId="0" fontId="11" fillId="0" borderId="0" xfId="0" applyFont="1" applyAlignment="1" applyProtection="1">
      <alignment horizontal="center"/>
    </xf>
    <xf numFmtId="0" fontId="13" fillId="0" borderId="0" xfId="0" applyFont="1" applyBorder="1" applyAlignment="1" applyProtection="1">
      <alignment horizontal="left" vertical="top"/>
    </xf>
    <xf numFmtId="0" fontId="13" fillId="0" borderId="0" xfId="0" applyFont="1" applyProtection="1"/>
    <xf numFmtId="0" fontId="13" fillId="0" borderId="0" xfId="0" applyFont="1" applyAlignment="1" applyProtection="1">
      <alignment horizontal="center"/>
    </xf>
    <xf numFmtId="164" fontId="10" fillId="0" borderId="0" xfId="0" applyNumberFormat="1" applyFont="1" applyBorder="1" applyAlignment="1" applyProtection="1">
      <alignment horizontal="center" vertical="top"/>
    </xf>
    <xf numFmtId="9" fontId="10" fillId="0" borderId="9" xfId="0" applyNumberFormat="1" applyFont="1" applyBorder="1" applyAlignment="1" applyProtection="1">
      <alignment horizontal="center"/>
    </xf>
    <xf numFmtId="0" fontId="10" fillId="0" borderId="9" xfId="0" applyFont="1" applyBorder="1" applyAlignment="1" applyProtection="1">
      <alignment horizontal="center"/>
    </xf>
    <xf numFmtId="0" fontId="10" fillId="0" borderId="6" xfId="0" applyFont="1" applyBorder="1" applyProtection="1"/>
    <xf numFmtId="0" fontId="10" fillId="0" borderId="5" xfId="0" applyFont="1" applyBorder="1" applyProtection="1"/>
    <xf numFmtId="0" fontId="10" fillId="0" borderId="0" xfId="0" applyFont="1" applyBorder="1" applyProtection="1"/>
    <xf numFmtId="0" fontId="10" fillId="0" borderId="10" xfId="0" applyFont="1" applyBorder="1" applyAlignment="1" applyProtection="1">
      <alignment horizontal="center"/>
    </xf>
    <xf numFmtId="0" fontId="10" fillId="0" borderId="5" xfId="0" applyFont="1" applyFill="1" applyBorder="1" applyAlignment="1" applyProtection="1">
      <alignment horizontal="center" vertical="top"/>
    </xf>
    <xf numFmtId="0" fontId="10" fillId="0" borderId="0" xfId="0" applyFont="1" applyFill="1" applyBorder="1" applyAlignment="1" applyProtection="1">
      <alignment horizontal="center" vertical="top"/>
    </xf>
    <xf numFmtId="0" fontId="10" fillId="0" borderId="6" xfId="0" applyFont="1" applyFill="1" applyBorder="1" applyAlignment="1" applyProtection="1">
      <alignment horizontal="center" vertical="top"/>
    </xf>
    <xf numFmtId="4" fontId="10" fillId="0" borderId="7" xfId="0" applyNumberFormat="1" applyFont="1" applyBorder="1" applyAlignment="1" applyProtection="1">
      <alignment horizontal="center" vertical="top"/>
    </xf>
    <xf numFmtId="4" fontId="10" fillId="0" borderId="1" xfId="0" applyNumberFormat="1" applyFont="1" applyBorder="1" applyAlignment="1" applyProtection="1">
      <alignment horizontal="center" vertical="top"/>
    </xf>
    <xf numFmtId="4" fontId="10" fillId="0" borderId="8" xfId="0" applyNumberFormat="1" applyFont="1" applyBorder="1" applyAlignment="1" applyProtection="1">
      <alignment horizontal="center"/>
    </xf>
    <xf numFmtId="2" fontId="10" fillId="0" borderId="7" xfId="0" applyNumberFormat="1" applyFont="1" applyBorder="1" applyAlignment="1" applyProtection="1">
      <alignment horizontal="center"/>
    </xf>
    <xf numFmtId="2" fontId="10" fillId="0" borderId="1" xfId="0" applyNumberFormat="1" applyFont="1" applyBorder="1" applyAlignment="1" applyProtection="1">
      <alignment horizontal="center"/>
    </xf>
    <xf numFmtId="2" fontId="10" fillId="0" borderId="8" xfId="0" applyNumberFormat="1" applyFont="1" applyBorder="1" applyAlignment="1" applyProtection="1">
      <alignment horizontal="center"/>
    </xf>
    <xf numFmtId="2" fontId="10" fillId="0" borderId="11" xfId="0" applyNumberFormat="1" applyFont="1" applyBorder="1" applyAlignment="1" applyProtection="1">
      <alignment horizontal="center"/>
    </xf>
    <xf numFmtId="0" fontId="10" fillId="0" borderId="5" xfId="0" applyFont="1" applyBorder="1" applyAlignment="1" applyProtection="1">
      <alignment horizontal="center"/>
    </xf>
    <xf numFmtId="0" fontId="10" fillId="0" borderId="0" xfId="0" applyFont="1" applyBorder="1" applyAlignment="1" applyProtection="1">
      <alignment horizontal="center"/>
    </xf>
    <xf numFmtId="0" fontId="10" fillId="0" borderId="6" xfId="0" applyFont="1" applyBorder="1" applyAlignment="1" applyProtection="1">
      <alignment horizontal="center"/>
    </xf>
    <xf numFmtId="0" fontId="10" fillId="0" borderId="10" xfId="0" applyFont="1" applyBorder="1" applyProtection="1"/>
    <xf numFmtId="1" fontId="10" fillId="0" borderId="5" xfId="0" applyNumberFormat="1" applyFont="1" applyBorder="1" applyAlignment="1" applyProtection="1">
      <alignment horizontal="center" vertical="top"/>
    </xf>
    <xf numFmtId="1" fontId="10" fillId="0" borderId="0" xfId="0" applyNumberFormat="1" applyFont="1" applyBorder="1" applyAlignment="1" applyProtection="1">
      <alignment horizontal="center" vertical="top"/>
    </xf>
    <xf numFmtId="1" fontId="10" fillId="0" borderId="0" xfId="0" applyNumberFormat="1" applyFont="1" applyBorder="1" applyAlignment="1" applyProtection="1">
      <alignment horizontal="center"/>
    </xf>
    <xf numFmtId="1" fontId="10" fillId="0" borderId="5" xfId="0" applyNumberFormat="1" applyFont="1" applyBorder="1" applyAlignment="1" applyProtection="1">
      <alignment horizontal="center"/>
    </xf>
    <xf numFmtId="1" fontId="10" fillId="0" borderId="6" xfId="0" applyNumberFormat="1" applyFont="1" applyBorder="1" applyAlignment="1" applyProtection="1">
      <alignment horizontal="center"/>
    </xf>
    <xf numFmtId="1" fontId="10" fillId="0" borderId="10" xfId="0" applyNumberFormat="1" applyFont="1" applyBorder="1" applyProtection="1"/>
    <xf numFmtId="1" fontId="10" fillId="0" borderId="7" xfId="0" applyNumberFormat="1" applyFont="1" applyBorder="1" applyAlignment="1" applyProtection="1">
      <alignment horizontal="center"/>
    </xf>
    <xf numFmtId="1" fontId="10" fillId="0" borderId="1" xfId="0" applyNumberFormat="1" applyFont="1" applyBorder="1" applyAlignment="1" applyProtection="1">
      <alignment horizontal="center"/>
    </xf>
    <xf numFmtId="1" fontId="10" fillId="0" borderId="7" xfId="0" applyNumberFormat="1" applyFont="1" applyBorder="1" applyProtection="1"/>
    <xf numFmtId="1" fontId="10" fillId="0" borderId="1" xfId="0" applyNumberFormat="1" applyFont="1" applyBorder="1" applyProtection="1"/>
    <xf numFmtId="1" fontId="10" fillId="0" borderId="8" xfId="0" applyNumberFormat="1" applyFont="1" applyBorder="1" applyProtection="1"/>
    <xf numFmtId="1" fontId="10" fillId="0" borderId="11" xfId="0" applyNumberFormat="1" applyFont="1" applyBorder="1" applyProtection="1"/>
    <xf numFmtId="14" fontId="10" fillId="0" borderId="0" xfId="0" applyNumberFormat="1" applyFont="1" applyBorder="1" applyAlignment="1" applyProtection="1">
      <alignment horizontal="left" vertical="top"/>
    </xf>
    <xf numFmtId="0" fontId="8" fillId="0" borderId="0" xfId="0" applyFont="1" applyBorder="1" applyAlignment="1" applyProtection="1">
      <alignment horizontal="left" vertical="top"/>
    </xf>
    <xf numFmtId="0" fontId="17" fillId="0" borderId="0" xfId="0" applyFont="1" applyBorder="1" applyAlignment="1" applyProtection="1">
      <alignment horizontal="left" vertical="top"/>
    </xf>
    <xf numFmtId="0" fontId="15" fillId="0" borderId="0" xfId="0" applyFont="1" applyBorder="1" applyAlignment="1" applyProtection="1">
      <alignment horizontal="left" vertical="top"/>
    </xf>
    <xf numFmtId="0" fontId="19" fillId="0" borderId="0" xfId="0" applyFont="1" applyBorder="1" applyAlignment="1" applyProtection="1">
      <alignment horizontal="left" vertical="top"/>
    </xf>
    <xf numFmtId="0" fontId="16" fillId="0" borderId="0" xfId="0" applyFont="1" applyBorder="1" applyAlignment="1" applyProtection="1">
      <alignment horizontal="left" vertical="top"/>
    </xf>
    <xf numFmtId="0" fontId="20" fillId="0" borderId="0" xfId="0" applyFont="1" applyBorder="1"/>
    <xf numFmtId="0" fontId="22" fillId="0" borderId="0" xfId="0" applyFont="1" applyFill="1" applyBorder="1" applyAlignment="1" applyProtection="1">
      <alignment horizontal="left" vertical="top"/>
    </xf>
    <xf numFmtId="0" fontId="15" fillId="0" borderId="0" xfId="0" applyFont="1" applyFill="1" applyBorder="1" applyAlignment="1" applyProtection="1">
      <alignment horizontal="left" vertical="top"/>
    </xf>
    <xf numFmtId="2" fontId="15" fillId="0" borderId="0" xfId="0" applyNumberFormat="1" applyFont="1" applyFill="1" applyBorder="1" applyAlignment="1" applyProtection="1">
      <alignment horizontal="left" vertical="top"/>
    </xf>
    <xf numFmtId="0" fontId="17" fillId="0" borderId="0" xfId="0" applyFont="1" applyBorder="1" applyAlignment="1" applyProtection="1">
      <alignment horizontal="left" vertical="top" wrapText="1"/>
    </xf>
    <xf numFmtId="0" fontId="15" fillId="0" borderId="0" xfId="0" applyFont="1" applyBorder="1" applyAlignment="1" applyProtection="1">
      <alignment horizontal="left" vertical="top" wrapText="1"/>
    </xf>
    <xf numFmtId="2" fontId="15" fillId="0" borderId="0" xfId="0" applyNumberFormat="1" applyFont="1" applyBorder="1" applyAlignment="1" applyProtection="1">
      <alignment horizontal="left" vertical="top"/>
    </xf>
    <xf numFmtId="0" fontId="17" fillId="0" borderId="0" xfId="0" applyNumberFormat="1" applyFont="1" applyFill="1" applyBorder="1" applyAlignment="1" applyProtection="1">
      <alignment horizontal="left" vertical="top"/>
    </xf>
    <xf numFmtId="0" fontId="24" fillId="0" borderId="0" xfId="0" applyFont="1" applyBorder="1" applyAlignment="1" applyProtection="1">
      <alignment vertical="center" wrapText="1"/>
    </xf>
    <xf numFmtId="0" fontId="15" fillId="0" borderId="0" xfId="0" applyFont="1" applyFill="1" applyBorder="1" applyAlignment="1" applyProtection="1">
      <alignment horizontal="center"/>
    </xf>
    <xf numFmtId="0" fontId="20" fillId="0" borderId="0" xfId="0" applyFont="1" applyBorder="1" applyProtection="1"/>
    <xf numFmtId="0" fontId="24" fillId="0" borderId="0" xfId="0" applyFont="1" applyBorder="1" applyAlignment="1" applyProtection="1">
      <alignment horizontal="left" vertical="center" wrapText="1"/>
    </xf>
    <xf numFmtId="0" fontId="24" fillId="0" borderId="0" xfId="0" applyFont="1" applyBorder="1" applyAlignment="1" applyProtection="1">
      <alignment horizontal="left" vertical="top" wrapText="1"/>
    </xf>
    <xf numFmtId="0" fontId="15" fillId="0" borderId="0" xfId="0" applyFont="1" applyBorder="1" applyAlignment="1" applyProtection="1">
      <alignment horizontal="center" vertical="top"/>
    </xf>
    <xf numFmtId="10" fontId="15" fillId="0" borderId="0" xfId="0" applyNumberFormat="1" applyFont="1" applyBorder="1" applyAlignment="1" applyProtection="1">
      <alignment horizontal="left" vertical="top"/>
    </xf>
    <xf numFmtId="0" fontId="25" fillId="0" borderId="0" xfId="0" applyFont="1" applyBorder="1" applyAlignment="1" applyProtection="1">
      <alignment horizontal="left" vertical="top"/>
    </xf>
    <xf numFmtId="0" fontId="25" fillId="0" borderId="0" xfId="0" applyFont="1" applyBorder="1" applyAlignment="1" applyProtection="1">
      <alignment horizontal="center"/>
    </xf>
    <xf numFmtId="0" fontId="17" fillId="0" borderId="0" xfId="0" applyFont="1" applyBorder="1" applyAlignment="1" applyProtection="1">
      <alignment horizontal="center" vertical="top"/>
    </xf>
    <xf numFmtId="0" fontId="16" fillId="0" borderId="0" xfId="0" applyFont="1" applyBorder="1" applyAlignment="1" applyProtection="1">
      <alignment horizontal="center" vertical="top"/>
    </xf>
    <xf numFmtId="0" fontId="15" fillId="0" borderId="0" xfId="0" applyFont="1" applyBorder="1" applyAlignment="1" applyProtection="1">
      <alignment horizontal="left" vertical="top" wrapText="1"/>
    </xf>
    <xf numFmtId="0" fontId="15" fillId="0" borderId="0" xfId="0" applyFont="1" applyBorder="1" applyAlignment="1" applyProtection="1">
      <alignment horizontal="left" vertical="top"/>
    </xf>
    <xf numFmtId="0" fontId="21" fillId="0" borderId="0" xfId="0" applyFont="1" applyBorder="1" applyAlignment="1" applyProtection="1">
      <alignment horizontal="left" vertical="top"/>
    </xf>
    <xf numFmtId="0" fontId="26" fillId="0" borderId="0" xfId="0" applyFont="1" applyBorder="1" applyAlignment="1" applyProtection="1">
      <alignment horizontal="left" vertical="top" wrapText="1"/>
    </xf>
    <xf numFmtId="0" fontId="14" fillId="0" borderId="0" xfId="0" applyFont="1" applyBorder="1" applyAlignment="1" applyProtection="1">
      <alignment horizontal="center" vertical="top"/>
    </xf>
    <xf numFmtId="0" fontId="23" fillId="0" borderId="0" xfId="0" applyFont="1" applyBorder="1" applyAlignment="1" applyProtection="1">
      <alignment horizontal="left" vertical="top" wrapText="1"/>
    </xf>
    <xf numFmtId="0" fontId="17" fillId="0" borderId="0" xfId="0" applyFont="1" applyBorder="1" applyAlignment="1" applyProtection="1">
      <alignment horizontal="right" vertical="top"/>
    </xf>
    <xf numFmtId="0" fontId="17" fillId="0" borderId="0" xfId="0" applyFont="1" applyBorder="1" applyAlignment="1" applyProtection="1">
      <alignment horizontal="center" vertical="top"/>
    </xf>
    <xf numFmtId="0" fontId="23" fillId="0" borderId="0" xfId="0" applyFont="1" applyBorder="1" applyAlignment="1" applyProtection="1">
      <alignment horizontal="left" vertical="top"/>
    </xf>
    <xf numFmtId="0" fontId="25" fillId="0" borderId="0" xfId="0" applyFont="1" applyBorder="1" applyAlignment="1" applyProtection="1">
      <alignment horizontal="center"/>
    </xf>
    <xf numFmtId="0" fontId="16" fillId="0" borderId="0" xfId="0" applyFont="1" applyBorder="1" applyAlignment="1" applyProtection="1">
      <alignment horizontal="left" vertical="top" wrapText="1"/>
    </xf>
    <xf numFmtId="0" fontId="20" fillId="0" borderId="16" xfId="0" applyFont="1" applyBorder="1"/>
    <xf numFmtId="0" fontId="20" fillId="0" borderId="17" xfId="0" applyFont="1" applyBorder="1"/>
    <xf numFmtId="0" fontId="17" fillId="0" borderId="16" xfId="0" applyFont="1" applyBorder="1" applyAlignment="1" applyProtection="1">
      <alignment horizontal="right" vertical="top"/>
    </xf>
    <xf numFmtId="0" fontId="15" fillId="0" borderId="16" xfId="0" applyFont="1" applyFill="1" applyBorder="1" applyAlignment="1" applyProtection="1">
      <alignment horizontal="left" vertical="top"/>
    </xf>
    <xf numFmtId="2" fontId="15" fillId="0" borderId="17" xfId="0" applyNumberFormat="1" applyFont="1" applyFill="1" applyBorder="1" applyAlignment="1" applyProtection="1">
      <alignment horizontal="left" vertical="top"/>
    </xf>
    <xf numFmtId="0" fontId="17" fillId="0" borderId="16" xfId="0" applyFont="1" applyFill="1" applyBorder="1" applyAlignment="1" applyProtection="1">
      <alignment horizontal="right" vertical="top"/>
    </xf>
    <xf numFmtId="0" fontId="20" fillId="0" borderId="18" xfId="0" applyFont="1" applyBorder="1"/>
    <xf numFmtId="0" fontId="20" fillId="0" borderId="19" xfId="0" applyFont="1" applyBorder="1"/>
    <xf numFmtId="0" fontId="20" fillId="0" borderId="20" xfId="0" applyFont="1" applyBorder="1"/>
    <xf numFmtId="0" fontId="15" fillId="0" borderId="22" xfId="0" applyFont="1" applyBorder="1" applyAlignment="1" applyProtection="1">
      <alignment horizontal="left" vertical="top"/>
    </xf>
    <xf numFmtId="0" fontId="1" fillId="0" borderId="22" xfId="0" applyFont="1" applyBorder="1" applyAlignment="1" applyProtection="1">
      <alignment horizontal="left" vertical="top"/>
    </xf>
    <xf numFmtId="2" fontId="15" fillId="0" borderId="22" xfId="0" applyNumberFormat="1" applyFont="1" applyBorder="1" applyAlignment="1" applyProtection="1">
      <alignment horizontal="left" vertical="top"/>
    </xf>
    <xf numFmtId="0" fontId="15" fillId="0" borderId="23" xfId="0" applyFont="1" applyBorder="1" applyAlignment="1" applyProtection="1">
      <alignment horizontal="left" vertical="top"/>
    </xf>
    <xf numFmtId="0" fontId="17" fillId="0" borderId="0" xfId="0" applyFont="1" applyBorder="1" applyAlignment="1" applyProtection="1">
      <alignment horizontal="right" vertical="top" wrapText="1"/>
    </xf>
    <xf numFmtId="0" fontId="15" fillId="0" borderId="0" xfId="0" applyFont="1" applyBorder="1" applyAlignment="1" applyProtection="1">
      <alignment horizontal="right" vertical="top"/>
    </xf>
    <xf numFmtId="0" fontId="17" fillId="0" borderId="26" xfId="0" applyFont="1" applyFill="1" applyBorder="1" applyAlignment="1" applyProtection="1">
      <alignment horizontal="left" vertical="top"/>
    </xf>
    <xf numFmtId="0" fontId="17" fillId="3" borderId="26" xfId="0" applyFont="1" applyFill="1" applyBorder="1" applyAlignment="1" applyProtection="1">
      <alignment horizontal="left" vertical="top"/>
    </xf>
    <xf numFmtId="0" fontId="17" fillId="0" borderId="26" xfId="0" applyFont="1" applyBorder="1" applyAlignment="1" applyProtection="1">
      <alignment horizontal="left" vertical="top"/>
    </xf>
    <xf numFmtId="0" fontId="15" fillId="3" borderId="28" xfId="0" applyFont="1" applyFill="1" applyBorder="1" applyAlignment="1" applyProtection="1">
      <alignment horizontal="left" vertical="top"/>
    </xf>
    <xf numFmtId="0" fontId="15" fillId="0" borderId="28" xfId="0" applyFont="1" applyBorder="1" applyAlignment="1" applyProtection="1">
      <alignment horizontal="left" vertical="top"/>
    </xf>
    <xf numFmtId="0" fontId="15" fillId="0" borderId="28" xfId="0" applyFont="1" applyFill="1" applyBorder="1" applyAlignment="1" applyProtection="1">
      <alignment horizontal="left" vertical="top"/>
    </xf>
    <xf numFmtId="0" fontId="17" fillId="4" borderId="0" xfId="0" applyFont="1" applyFill="1" applyBorder="1" applyAlignment="1" applyProtection="1">
      <alignment horizontal="left" vertical="top"/>
    </xf>
    <xf numFmtId="0" fontId="15" fillId="4" borderId="0" xfId="0" applyFont="1" applyFill="1" applyBorder="1" applyAlignment="1" applyProtection="1">
      <alignment horizontal="left" vertical="top"/>
    </xf>
    <xf numFmtId="0" fontId="23" fillId="0" borderId="0" xfId="0" applyFont="1" applyBorder="1" applyProtection="1"/>
    <xf numFmtId="0" fontId="23" fillId="0" borderId="22" xfId="0" applyFont="1" applyBorder="1" applyAlignment="1" applyProtection="1">
      <alignment horizontal="left" vertical="top" wrapText="1"/>
    </xf>
    <xf numFmtId="0" fontId="16" fillId="0" borderId="22" xfId="0" applyFont="1" applyBorder="1" applyAlignment="1" applyProtection="1">
      <alignment horizontal="center" vertical="top"/>
    </xf>
    <xf numFmtId="0" fontId="26" fillId="0" borderId="22" xfId="0" applyFont="1" applyBorder="1" applyAlignment="1" applyProtection="1">
      <alignment horizontal="left" vertical="top" wrapText="1"/>
    </xf>
    <xf numFmtId="0" fontId="1" fillId="0" borderId="0" xfId="0" applyFont="1"/>
    <xf numFmtId="0" fontId="0" fillId="0" borderId="22" xfId="0" applyBorder="1"/>
    <xf numFmtId="0" fontId="15" fillId="0" borderId="25" xfId="0" applyFont="1" applyBorder="1" applyAlignment="1" applyProtection="1">
      <alignment horizontal="left" vertical="top"/>
    </xf>
    <xf numFmtId="0" fontId="26" fillId="0" borderId="25" xfId="0" applyFont="1" applyBorder="1" applyAlignment="1" applyProtection="1">
      <alignment horizontal="left" vertical="top" wrapText="1"/>
    </xf>
    <xf numFmtId="4" fontId="15" fillId="0" borderId="0" xfId="0" applyNumberFormat="1" applyFont="1" applyFill="1" applyBorder="1" applyAlignment="1" applyProtection="1">
      <alignment horizontal="right"/>
    </xf>
    <xf numFmtId="0" fontId="20" fillId="0" borderId="24" xfId="0" applyFont="1" applyBorder="1" applyProtection="1"/>
    <xf numFmtId="0" fontId="15" fillId="0" borderId="0" xfId="0" applyFont="1" applyBorder="1" applyAlignment="1" applyProtection="1">
      <alignment horizontal="left" vertical="top"/>
    </xf>
    <xf numFmtId="0" fontId="16" fillId="0" borderId="0" xfId="0" applyFont="1" applyBorder="1" applyAlignment="1" applyProtection="1">
      <alignment horizontal="center" vertical="top"/>
    </xf>
    <xf numFmtId="0" fontId="16" fillId="0" borderId="0" xfId="0" applyFont="1" applyBorder="1" applyAlignment="1" applyProtection="1">
      <alignment horizontal="left" vertical="top"/>
    </xf>
    <xf numFmtId="0" fontId="25" fillId="0" borderId="0" xfId="0" applyFont="1" applyFill="1" applyBorder="1" applyAlignment="1" applyProtection="1">
      <alignment horizontal="left" vertical="top"/>
    </xf>
    <xf numFmtId="4" fontId="25" fillId="0" borderId="0" xfId="0" applyNumberFormat="1" applyFont="1" applyFill="1" applyBorder="1" applyAlignment="1" applyProtection="1">
      <alignment horizontal="right"/>
    </xf>
    <xf numFmtId="0" fontId="33" fillId="0" borderId="0" xfId="0" applyFont="1" applyBorder="1" applyAlignment="1" applyProtection="1">
      <alignment horizontal="left" vertical="top"/>
    </xf>
    <xf numFmtId="0" fontId="23" fillId="0" borderId="0" xfId="0" applyFont="1" applyBorder="1" applyAlignment="1" applyProtection="1">
      <alignment horizontal="left" vertical="top"/>
    </xf>
    <xf numFmtId="0" fontId="15" fillId="0" borderId="0" xfId="0" applyFont="1" applyBorder="1" applyAlignment="1" applyProtection="1">
      <alignment horizontal="left" vertical="top"/>
    </xf>
    <xf numFmtId="0" fontId="16" fillId="0" borderId="0" xfId="0" applyFont="1" applyBorder="1" applyAlignment="1" applyProtection="1">
      <alignment horizontal="center" vertical="top"/>
    </xf>
    <xf numFmtId="0" fontId="21" fillId="0" borderId="0" xfId="0" applyFont="1" applyBorder="1" applyAlignment="1" applyProtection="1">
      <alignment horizontal="left" vertical="top"/>
    </xf>
    <xf numFmtId="0" fontId="15" fillId="0" borderId="0" xfId="0" applyFont="1" applyBorder="1" applyAlignment="1" applyProtection="1">
      <alignment horizontal="left" vertical="top" wrapText="1"/>
    </xf>
    <xf numFmtId="0" fontId="14" fillId="0" borderId="0" xfId="0" applyFont="1" applyBorder="1" applyAlignment="1" applyProtection="1">
      <alignment horizontal="center" vertical="top"/>
    </xf>
    <xf numFmtId="1" fontId="10" fillId="0" borderId="7" xfId="0" applyNumberFormat="1" applyFont="1" applyBorder="1" applyAlignment="1" applyProtection="1">
      <alignment horizontal="center"/>
    </xf>
    <xf numFmtId="1" fontId="10" fillId="0" borderId="1" xfId="0" applyNumberFormat="1" applyFont="1" applyBorder="1" applyAlignment="1" applyProtection="1">
      <alignment horizontal="center"/>
    </xf>
    <xf numFmtId="2" fontId="10" fillId="0" borderId="7" xfId="0" applyNumberFormat="1" applyFont="1" applyBorder="1" applyAlignment="1" applyProtection="1">
      <alignment horizontal="center"/>
    </xf>
    <xf numFmtId="2" fontId="10" fillId="0" borderId="8" xfId="0" applyNumberFormat="1" applyFont="1" applyBorder="1" applyAlignment="1" applyProtection="1">
      <alignment horizontal="center"/>
    </xf>
    <xf numFmtId="0" fontId="25" fillId="0" borderId="0" xfId="0" applyFont="1" applyBorder="1" applyAlignment="1" applyProtection="1">
      <alignment horizontal="center"/>
    </xf>
    <xf numFmtId="0" fontId="17" fillId="4" borderId="0" xfId="0" applyFont="1" applyFill="1" applyBorder="1" applyAlignment="1" applyProtection="1">
      <alignment horizontal="left" vertical="top"/>
    </xf>
    <xf numFmtId="0" fontId="10" fillId="0" borderId="0" xfId="0" applyFont="1" applyBorder="1" applyAlignment="1" applyProtection="1">
      <alignment horizontal="center"/>
    </xf>
    <xf numFmtId="0" fontId="17" fillId="0" borderId="0" xfId="0" applyFont="1" applyBorder="1" applyAlignment="1" applyProtection="1">
      <alignment horizontal="center" vertical="top"/>
    </xf>
    <xf numFmtId="0" fontId="19" fillId="0" borderId="0" xfId="0" applyFont="1" applyBorder="1" applyAlignment="1" applyProtection="1">
      <alignment horizontal="left" wrapText="1"/>
    </xf>
    <xf numFmtId="0" fontId="8" fillId="0" borderId="0" xfId="0" applyFont="1" applyBorder="1" applyAlignment="1" applyProtection="1">
      <alignment horizontal="center"/>
    </xf>
    <xf numFmtId="0" fontId="19" fillId="0" borderId="0" xfId="0" applyFont="1" applyBorder="1" applyAlignment="1" applyProtection="1">
      <alignment horizontal="left" vertical="top" wrapText="1"/>
    </xf>
    <xf numFmtId="0" fontId="15" fillId="0" borderId="0" xfId="0" applyFont="1" applyBorder="1" applyAlignment="1" applyProtection="1">
      <alignment horizontal="left" vertical="top" wrapText="1"/>
    </xf>
    <xf numFmtId="0" fontId="15" fillId="0" borderId="0" xfId="0" applyFont="1" applyBorder="1" applyAlignment="1" applyProtection="1">
      <alignment horizontal="left" vertical="top"/>
    </xf>
    <xf numFmtId="4" fontId="17" fillId="0" borderId="26" xfId="0" applyNumberFormat="1" applyFont="1" applyFill="1" applyBorder="1" applyAlignment="1" applyProtection="1">
      <alignment horizontal="right"/>
    </xf>
    <xf numFmtId="0" fontId="14" fillId="0" borderId="0" xfId="0" applyFont="1" applyBorder="1" applyAlignment="1" applyProtection="1">
      <alignment horizontal="center" vertical="top"/>
    </xf>
    <xf numFmtId="0" fontId="1" fillId="0" borderId="0" xfId="0" applyFont="1" applyBorder="1" applyAlignment="1" applyProtection="1">
      <alignment horizontal="justify" vertical="top" wrapText="1"/>
    </xf>
    <xf numFmtId="0" fontId="23" fillId="0" borderId="0" xfId="0" applyFont="1" applyBorder="1" applyAlignment="1" applyProtection="1">
      <alignment horizontal="left" vertical="top" wrapText="1"/>
    </xf>
    <xf numFmtId="0" fontId="17" fillId="2" borderId="13" xfId="0" applyFont="1" applyFill="1" applyBorder="1" applyAlignment="1" applyProtection="1">
      <alignment horizontal="center" vertical="top"/>
    </xf>
    <xf numFmtId="0" fontId="17" fillId="2" borderId="14" xfId="0" applyFont="1" applyFill="1" applyBorder="1" applyAlignment="1" applyProtection="1">
      <alignment horizontal="center" vertical="top"/>
    </xf>
    <xf numFmtId="0" fontId="17" fillId="2" borderId="15" xfId="0" applyFont="1" applyFill="1" applyBorder="1" applyAlignment="1" applyProtection="1">
      <alignment horizontal="center" vertical="top"/>
    </xf>
    <xf numFmtId="0" fontId="6" fillId="0" borderId="0" xfId="0" applyFont="1" applyBorder="1" applyAlignment="1" applyProtection="1">
      <alignment horizontal="left" vertical="top" wrapText="1"/>
    </xf>
    <xf numFmtId="0" fontId="1" fillId="0" borderId="0" xfId="0" applyFont="1" applyBorder="1" applyAlignment="1" applyProtection="1">
      <alignment horizontal="left" vertical="top" wrapText="1"/>
    </xf>
    <xf numFmtId="1" fontId="15" fillId="3" borderId="28" xfId="0" applyNumberFormat="1" applyFont="1" applyFill="1" applyBorder="1" applyAlignment="1" applyProtection="1">
      <alignment horizontal="center"/>
      <protection locked="0"/>
    </xf>
    <xf numFmtId="4" fontId="17" fillId="0" borderId="26" xfId="0" applyNumberFormat="1" applyFont="1" applyBorder="1" applyAlignment="1" applyProtection="1">
      <alignment horizontal="right"/>
    </xf>
    <xf numFmtId="0" fontId="21" fillId="0" borderId="0" xfId="0" applyFont="1" applyBorder="1" applyAlignment="1" applyProtection="1">
      <alignment horizontal="left" vertical="top"/>
    </xf>
    <xf numFmtId="0" fontId="15" fillId="3" borderId="28" xfId="0" applyFont="1" applyFill="1" applyBorder="1" applyAlignment="1" applyProtection="1">
      <alignment horizontal="center"/>
      <protection locked="0"/>
    </xf>
    <xf numFmtId="0" fontId="16" fillId="0" borderId="0" xfId="0" applyFont="1" applyBorder="1" applyAlignment="1" applyProtection="1">
      <alignment horizontal="center" vertical="top"/>
    </xf>
    <xf numFmtId="0" fontId="21" fillId="0" borderId="0" xfId="0" applyFont="1" applyFill="1" applyBorder="1" applyAlignment="1" applyProtection="1">
      <alignment horizontal="left" vertical="top"/>
    </xf>
    <xf numFmtId="4" fontId="17" fillId="0" borderId="26" xfId="2" applyNumberFormat="1" applyFont="1" applyFill="1" applyBorder="1" applyAlignment="1" applyProtection="1">
      <alignment horizontal="right"/>
    </xf>
    <xf numFmtId="4" fontId="17" fillId="0" borderId="27" xfId="2" applyNumberFormat="1" applyFont="1" applyFill="1" applyBorder="1" applyAlignment="1" applyProtection="1">
      <alignment horizontal="right"/>
    </xf>
    <xf numFmtId="0" fontId="21" fillId="0" borderId="0" xfId="0" applyFont="1" applyBorder="1" applyAlignment="1" applyProtection="1">
      <alignment horizontal="left" vertical="top" wrapText="1"/>
    </xf>
    <xf numFmtId="4" fontId="15" fillId="0" borderId="28" xfId="0" applyNumberFormat="1" applyFont="1" applyBorder="1" applyAlignment="1" applyProtection="1">
      <alignment horizontal="right"/>
    </xf>
    <xf numFmtId="4" fontId="17" fillId="0" borderId="27" xfId="0" applyNumberFormat="1" applyFont="1" applyBorder="1" applyAlignment="1" applyProtection="1">
      <alignment horizontal="right"/>
    </xf>
    <xf numFmtId="4" fontId="17" fillId="3" borderId="26" xfId="0" applyNumberFormat="1" applyFont="1" applyFill="1" applyBorder="1" applyAlignment="1" applyProtection="1">
      <alignment horizontal="right"/>
      <protection locked="0"/>
    </xf>
    <xf numFmtId="4" fontId="17" fillId="3" borderId="27" xfId="0" applyNumberFormat="1" applyFont="1" applyFill="1" applyBorder="1" applyAlignment="1" applyProtection="1">
      <alignment horizontal="right"/>
      <protection locked="0"/>
    </xf>
    <xf numFmtId="4" fontId="15" fillId="3" borderId="28" xfId="0" applyNumberFormat="1" applyFont="1" applyFill="1" applyBorder="1" applyAlignment="1" applyProtection="1">
      <alignment horizontal="right"/>
      <protection locked="0"/>
    </xf>
    <xf numFmtId="0" fontId="26" fillId="0" borderId="0" xfId="0" applyFont="1" applyBorder="1" applyAlignment="1" applyProtection="1">
      <alignment horizontal="left" vertical="top" wrapText="1"/>
    </xf>
    <xf numFmtId="4" fontId="15" fillId="0" borderId="28" xfId="0" applyNumberFormat="1" applyFont="1" applyFill="1" applyBorder="1" applyAlignment="1" applyProtection="1">
      <alignment horizontal="right"/>
    </xf>
    <xf numFmtId="0" fontId="17" fillId="2" borderId="0" xfId="0" applyFont="1" applyFill="1" applyBorder="1" applyAlignment="1" applyProtection="1">
      <alignment horizontal="center" vertical="top"/>
    </xf>
    <xf numFmtId="0" fontId="23" fillId="0" borderId="0" xfId="0" applyFont="1" applyBorder="1" applyAlignment="1" applyProtection="1">
      <alignment horizontal="left" vertical="top"/>
    </xf>
    <xf numFmtId="0" fontId="15" fillId="3" borderId="26" xfId="0" applyNumberFormat="1" applyFont="1" applyFill="1" applyBorder="1" applyAlignment="1" applyProtection="1">
      <alignment horizontal="left" vertical="top"/>
      <protection locked="0"/>
    </xf>
    <xf numFmtId="164" fontId="15" fillId="3" borderId="26" xfId="0" applyNumberFormat="1" applyFont="1" applyFill="1" applyBorder="1" applyAlignment="1" applyProtection="1">
      <alignment horizontal="center" vertical="top"/>
      <protection locked="0"/>
    </xf>
    <xf numFmtId="0" fontId="15" fillId="3" borderId="26" xfId="0" applyNumberFormat="1" applyFont="1" applyFill="1" applyBorder="1" applyAlignment="1" applyProtection="1">
      <alignment horizontal="center" vertical="top"/>
      <protection locked="0"/>
    </xf>
    <xf numFmtId="0" fontId="17" fillId="0" borderId="0" xfId="0" applyFont="1" applyBorder="1" applyAlignment="1" applyProtection="1">
      <alignment horizontal="right" vertical="top"/>
    </xf>
    <xf numFmtId="0" fontId="15" fillId="3" borderId="26" xfId="0" applyFont="1" applyFill="1" applyBorder="1" applyAlignment="1" applyProtection="1">
      <alignment horizontal="center" vertical="top"/>
      <protection locked="0"/>
    </xf>
    <xf numFmtId="0" fontId="3" fillId="0" borderId="0" xfId="0" applyFont="1" applyBorder="1" applyAlignment="1" applyProtection="1">
      <alignment horizontal="right" vertical="top"/>
    </xf>
    <xf numFmtId="164" fontId="15" fillId="0" borderId="26" xfId="0" applyNumberFormat="1" applyFont="1" applyBorder="1" applyAlignment="1" applyProtection="1">
      <alignment horizontal="center"/>
      <protection locked="0"/>
    </xf>
    <xf numFmtId="0" fontId="15" fillId="0" borderId="0" xfId="0" applyFont="1" applyBorder="1" applyAlignment="1" applyProtection="1">
      <alignment horizontal="justify" vertical="top" wrapText="1"/>
    </xf>
    <xf numFmtId="0" fontId="26" fillId="0" borderId="29" xfId="0" applyFont="1" applyBorder="1" applyAlignment="1" applyProtection="1">
      <alignment horizontal="left" vertical="top" wrapText="1"/>
    </xf>
    <xf numFmtId="0" fontId="15" fillId="0" borderId="26" xfId="0" applyFont="1" applyBorder="1" applyAlignment="1" applyProtection="1">
      <alignment horizontal="left" vertical="top"/>
      <protection locked="0"/>
    </xf>
    <xf numFmtId="0" fontId="19" fillId="0" borderId="0" xfId="0" applyFont="1" applyBorder="1" applyAlignment="1" applyProtection="1">
      <alignment horizontal="right"/>
    </xf>
    <xf numFmtId="0" fontId="10" fillId="0" borderId="0" xfId="0" applyFont="1" applyAlignment="1" applyProtection="1">
      <alignment horizontal="center"/>
    </xf>
    <xf numFmtId="0" fontId="17" fillId="4" borderId="0" xfId="0" applyFont="1" applyFill="1" applyBorder="1" applyAlignment="1" applyProtection="1">
      <alignment horizontal="left" vertical="top"/>
    </xf>
    <xf numFmtId="0" fontId="17" fillId="4" borderId="0" xfId="0" applyFont="1" applyFill="1" applyBorder="1" applyAlignment="1" applyProtection="1">
      <alignment horizontal="center" vertical="top"/>
    </xf>
    <xf numFmtId="0" fontId="17" fillId="0" borderId="0" xfId="0" applyFont="1" applyBorder="1" applyAlignment="1" applyProtection="1">
      <alignment horizontal="center" vertical="top"/>
    </xf>
    <xf numFmtId="0" fontId="27" fillId="0" borderId="0" xfId="1" applyFont="1" applyBorder="1" applyAlignment="1" applyProtection="1">
      <alignment horizontal="justify" vertical="justify" wrapText="1"/>
    </xf>
    <xf numFmtId="0" fontId="27" fillId="0" borderId="0" xfId="1" applyFont="1" applyBorder="1" applyAlignment="1" applyProtection="1">
      <alignment horizontal="justify" vertical="justify" wrapText="1"/>
      <protection locked="0"/>
    </xf>
    <xf numFmtId="0" fontId="15" fillId="0" borderId="28" xfId="0" applyFont="1" applyFill="1" applyBorder="1" applyAlignment="1" applyProtection="1">
      <alignment horizontal="center"/>
    </xf>
    <xf numFmtId="0" fontId="15" fillId="0" borderId="0" xfId="0" applyFont="1" applyBorder="1" applyProtection="1"/>
    <xf numFmtId="0" fontId="25" fillId="0" borderId="0" xfId="0" applyFont="1" applyBorder="1" applyAlignment="1" applyProtection="1">
      <alignment horizontal="center"/>
    </xf>
    <xf numFmtId="0" fontId="15" fillId="3" borderId="12" xfId="0" applyFont="1" applyFill="1" applyBorder="1" applyAlignment="1" applyProtection="1">
      <alignment horizontal="left" vertical="top"/>
      <protection locked="0"/>
    </xf>
    <xf numFmtId="164" fontId="15" fillId="3" borderId="12" xfId="0" applyNumberFormat="1" applyFont="1" applyFill="1" applyBorder="1" applyAlignment="1" applyProtection="1">
      <alignment horizontal="center" vertical="top"/>
      <protection locked="0"/>
    </xf>
    <xf numFmtId="164" fontId="15" fillId="3" borderId="21" xfId="0" applyNumberFormat="1" applyFont="1" applyFill="1" applyBorder="1" applyAlignment="1" applyProtection="1">
      <alignment horizontal="center" vertical="top"/>
      <protection locked="0"/>
    </xf>
    <xf numFmtId="164" fontId="15" fillId="0" borderId="14" xfId="0" applyNumberFormat="1" applyFont="1" applyBorder="1" applyAlignment="1" applyProtection="1">
      <alignment horizontal="center" vertical="top"/>
    </xf>
    <xf numFmtId="10" fontId="15" fillId="0" borderId="14" xfId="0" applyNumberFormat="1" applyFont="1" applyBorder="1" applyAlignment="1" applyProtection="1">
      <alignment horizontal="center" vertical="top"/>
    </xf>
    <xf numFmtId="0" fontId="25" fillId="0" borderId="23" xfId="0" applyFont="1" applyBorder="1" applyAlignment="1" applyProtection="1">
      <alignment horizontal="center"/>
    </xf>
    <xf numFmtId="0" fontId="16" fillId="0" borderId="0" xfId="0" applyFont="1" applyBorder="1" applyAlignment="1" applyProtection="1">
      <alignment horizontal="left" vertical="center" wrapText="1"/>
    </xf>
    <xf numFmtId="0" fontId="19" fillId="0" borderId="0" xfId="0" applyFont="1" applyBorder="1" applyAlignment="1" applyProtection="1">
      <alignment horizontal="center" vertical="top"/>
    </xf>
    <xf numFmtId="0" fontId="19" fillId="0" borderId="23" xfId="0" applyFont="1" applyBorder="1" applyAlignment="1" applyProtection="1">
      <alignment horizontal="center" vertical="top"/>
    </xf>
    <xf numFmtId="0" fontId="10" fillId="0" borderId="3" xfId="0" applyFont="1" applyBorder="1" applyAlignment="1" applyProtection="1">
      <alignment horizontal="center" vertical="top"/>
    </xf>
    <xf numFmtId="0" fontId="10" fillId="0" borderId="2" xfId="0" applyFont="1" applyBorder="1" applyAlignment="1" applyProtection="1">
      <alignment horizontal="center" vertical="top"/>
    </xf>
    <xf numFmtId="0" fontId="10" fillId="0" borderId="4" xfId="0" applyFont="1" applyBorder="1" applyAlignment="1" applyProtection="1">
      <alignment horizontal="center" vertical="top"/>
    </xf>
    <xf numFmtId="0" fontId="10" fillId="0" borderId="3" xfId="0" applyFont="1" applyBorder="1" applyAlignment="1" applyProtection="1">
      <alignment horizontal="center"/>
    </xf>
    <xf numFmtId="0" fontId="10" fillId="0" borderId="2" xfId="0" applyFont="1" applyBorder="1" applyAlignment="1" applyProtection="1">
      <alignment horizontal="center"/>
    </xf>
    <xf numFmtId="0" fontId="10" fillId="0" borderId="4" xfId="0" applyFont="1" applyBorder="1" applyAlignment="1" applyProtection="1">
      <alignment horizontal="center"/>
    </xf>
    <xf numFmtId="2" fontId="10" fillId="0" borderId="7" xfId="0" applyNumberFormat="1" applyFont="1" applyBorder="1" applyAlignment="1" applyProtection="1">
      <alignment horizontal="center"/>
    </xf>
    <xf numFmtId="2" fontId="10" fillId="0" borderId="8" xfId="0" applyNumberFormat="1" applyFont="1" applyBorder="1" applyAlignment="1" applyProtection="1">
      <alignment horizontal="center"/>
    </xf>
    <xf numFmtId="1" fontId="10" fillId="0" borderId="7" xfId="0" applyNumberFormat="1" applyFont="1" applyBorder="1" applyAlignment="1" applyProtection="1">
      <alignment horizontal="center"/>
    </xf>
    <xf numFmtId="1" fontId="10" fillId="0" borderId="1" xfId="0" applyNumberFormat="1" applyFont="1" applyBorder="1" applyAlignment="1" applyProtection="1">
      <alignment horizontal="center"/>
    </xf>
    <xf numFmtId="1" fontId="10" fillId="0" borderId="8" xfId="0" applyNumberFormat="1" applyFont="1" applyBorder="1" applyAlignment="1" applyProtection="1">
      <alignment horizontal="center"/>
    </xf>
    <xf numFmtId="164" fontId="15" fillId="3" borderId="28" xfId="0" applyNumberFormat="1" applyFont="1" applyFill="1" applyBorder="1" applyAlignment="1" applyProtection="1">
      <alignment horizontal="center" vertical="top"/>
      <protection locked="0"/>
    </xf>
  </cellXfs>
  <cellStyles count="3">
    <cellStyle name="Comma" xfId="2" builtinId="3"/>
    <cellStyle name="Hyperlink" xfId="1" builtinId="8"/>
    <cellStyle name="Normal" xfId="0" builtinId="0"/>
  </cellStyles>
  <dxfs count="24">
    <dxf>
      <font>
        <b val="0"/>
        <i val="0"/>
        <strike val="0"/>
        <condense val="0"/>
        <extend val="0"/>
        <outline val="0"/>
        <shadow val="0"/>
        <u val="none"/>
        <vertAlign val="baseline"/>
        <sz val="10"/>
        <color theme="1" tint="0.249977111117893"/>
        <name val="Calibri"/>
        <scheme val="minor"/>
      </font>
      <alignment horizontal="left" vertical="top" textRotation="0" wrapText="0" indent="0" justifyLastLine="0" shrinkToFit="0" readingOrder="0"/>
      <protection locked="1" hidden="0"/>
    </dxf>
    <dxf>
      <font>
        <b val="0"/>
        <i val="0"/>
        <strike val="0"/>
        <condense val="0"/>
        <extend val="0"/>
        <outline val="0"/>
        <shadow val="0"/>
        <u val="none"/>
        <vertAlign val="baseline"/>
        <sz val="10"/>
        <color rgb="FF404040"/>
        <name val="Calibri"/>
        <scheme val="none"/>
      </font>
      <alignment horizontal="left" vertical="top" textRotation="0" wrapText="0" indent="0" justifyLastLine="0" shrinkToFit="0" readingOrder="0"/>
      <protection locked="1" hidden="0"/>
    </dxf>
    <dxf>
      <font>
        <b val="0"/>
        <i val="0"/>
        <strike val="0"/>
        <condense val="0"/>
        <extend val="0"/>
        <outline val="0"/>
        <shadow val="0"/>
        <u val="none"/>
        <vertAlign val="baseline"/>
        <sz val="10"/>
        <color theme="1" tint="0.249977111117893"/>
        <name val="Calibri"/>
        <scheme val="minor"/>
      </font>
      <alignment horizontal="left" vertical="top" textRotation="0" wrapText="0" indent="0" justifyLastLine="0" shrinkToFit="0" readingOrder="0"/>
      <protection locked="1" hidde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theme="1" tint="0.249977111117893"/>
        <name val="Calibri"/>
        <scheme val="minor"/>
      </font>
      <alignment horizontal="left" vertical="top" textRotation="0" wrapText="0" indent="0" justifyLastLine="0" shrinkToFit="0" readingOrder="0"/>
      <protection locked="1" hidden="0"/>
    </dxf>
    <dxf>
      <font>
        <b val="0"/>
        <i val="0"/>
        <strike val="0"/>
        <condense val="0"/>
        <extend val="0"/>
        <outline val="0"/>
        <shadow val="0"/>
        <u val="none"/>
        <vertAlign val="baseline"/>
        <sz val="10"/>
        <color theme="1" tint="0.249977111117893"/>
        <name val="Calibri"/>
        <scheme val="minor"/>
      </font>
      <alignment horizontal="left" vertical="top" textRotation="0" wrapText="0" indent="0" justifyLastLine="0" shrinkToFit="0" readingOrder="0"/>
      <protection locked="1" hidden="0"/>
    </dxf>
    <dxf>
      <font>
        <b val="0"/>
        <i val="0"/>
        <strike val="0"/>
        <condense val="0"/>
        <extend val="0"/>
        <outline val="0"/>
        <shadow val="0"/>
        <u val="none"/>
        <vertAlign val="baseline"/>
        <sz val="10"/>
        <color theme="1" tint="0.249977111117893"/>
        <name val="Calibri"/>
        <scheme val="minor"/>
      </font>
      <alignment horizontal="left" vertical="top" textRotation="0" wrapText="0" indent="0" justifyLastLine="0" shrinkToFit="0" readingOrder="0"/>
      <protection locked="1" hidde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strike val="0"/>
        <condense val="0"/>
        <extend val="0"/>
        <outline val="0"/>
        <shadow val="0"/>
        <u val="none"/>
        <vertAlign val="baseline"/>
        <sz val="10"/>
        <color theme="1"/>
        <name val="Calibri"/>
        <scheme val="minor"/>
      </font>
      <alignment horizontal="left" vertical="top" textRotation="0" wrapText="0" indent="0" justifyLastLine="0" shrinkToFit="0" readingOrder="0"/>
      <protection locked="1" hidden="0"/>
    </dxf>
    <dxf>
      <font>
        <b/>
        <i val="0"/>
        <strike val="0"/>
        <condense val="0"/>
        <extend val="0"/>
        <outline val="0"/>
        <shadow val="0"/>
        <u val="none"/>
        <vertAlign val="baseline"/>
        <sz val="10"/>
        <color theme="1"/>
        <name val="Calibri"/>
        <scheme val="minor"/>
      </font>
      <alignment horizontal="left" vertical="top" textRotation="0" wrapText="0" indent="0" justifyLastLine="0" shrinkToFit="0" readingOrder="0"/>
      <protection locked="1" hidden="0"/>
    </dxf>
    <dxf>
      <protection locked="1" hidden="0"/>
    </dxf>
    <dxf>
      <protection locked="1" hidden="0"/>
    </dxf>
    <dxf>
      <font>
        <b/>
        <i val="0"/>
        <strike val="0"/>
        <condense val="0"/>
        <extend val="0"/>
        <outline val="0"/>
        <shadow val="0"/>
        <u val="none"/>
        <vertAlign val="baseline"/>
        <sz val="10"/>
        <color theme="1"/>
        <name val="Calibri"/>
        <scheme val="minor"/>
      </font>
      <alignment horizontal="left" vertical="top" textRotation="0" wrapText="0" indent="0" justifyLastLine="0" shrinkToFit="0" readingOrder="0"/>
      <protection locked="1" hidde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C00000"/>
      </font>
      <fill>
        <patternFill>
          <bgColor rgb="FFFFC7CE"/>
        </patternFill>
      </fill>
    </dxf>
    <dxf>
      <font>
        <color rgb="FFC00000"/>
      </font>
      <fill>
        <patternFill>
          <bgColor rgb="FFFFC7CE"/>
        </patternFill>
      </fill>
    </dxf>
    <dxf>
      <font>
        <color rgb="FF9C0006"/>
      </font>
      <fill>
        <patternFill>
          <bgColor rgb="FFFFC7CE"/>
        </patternFill>
      </fill>
    </dxf>
  </dxfs>
  <tableStyles count="0" defaultTableStyle="TableStyleMedium2" defaultPivotStyle="PivotStyleLight16"/>
  <colors>
    <mruColors>
      <color rgb="FFFFC7CE"/>
      <color rgb="FF96C8E1"/>
      <color rgb="FFD796C8"/>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283734326898938"/>
          <c:y val="0.12772663172266704"/>
          <c:w val="0.49437452575943902"/>
          <c:h val="0.35963370854800147"/>
        </c:manualLayout>
      </c:layout>
      <c:doughnutChart>
        <c:varyColors val="1"/>
        <c:ser>
          <c:idx val="0"/>
          <c:order val="0"/>
          <c:spPr>
            <a:ln w="6350"/>
          </c:spPr>
          <c:dPt>
            <c:idx val="0"/>
            <c:bubble3D val="0"/>
            <c:spPr>
              <a:solidFill>
                <a:schemeClr val="accent4">
                  <a:lumMod val="60000"/>
                  <a:lumOff val="40000"/>
                </a:schemeClr>
              </a:solidFill>
              <a:ln w="6350">
                <a:solidFill>
                  <a:schemeClr val="lt1"/>
                </a:solidFill>
              </a:ln>
              <a:effectLst/>
            </c:spPr>
            <c:extLst xmlns:c16r2="http://schemas.microsoft.com/office/drawing/2015/06/chart">
              <c:ext xmlns:c16="http://schemas.microsoft.com/office/drawing/2014/chart" uri="{C3380CC4-5D6E-409C-BE32-E72D297353CC}">
                <c16:uniqueId val="{00000001-2C1B-4B5A-9192-81E48A03F49A}"/>
              </c:ext>
            </c:extLst>
          </c:dPt>
          <c:dPt>
            <c:idx val="1"/>
            <c:bubble3D val="0"/>
            <c:spPr>
              <a:solidFill>
                <a:schemeClr val="accent6">
                  <a:lumMod val="60000"/>
                  <a:lumOff val="40000"/>
                </a:schemeClr>
              </a:solidFill>
              <a:ln w="6350">
                <a:solidFill>
                  <a:schemeClr val="lt1"/>
                </a:solidFill>
              </a:ln>
              <a:effectLst/>
            </c:spPr>
            <c:extLst xmlns:c16r2="http://schemas.microsoft.com/office/drawing/2015/06/chart">
              <c:ext xmlns:c16="http://schemas.microsoft.com/office/drawing/2014/chart" uri="{C3380CC4-5D6E-409C-BE32-E72D297353CC}">
                <c16:uniqueId val="{00000003-2C1B-4B5A-9192-81E48A03F49A}"/>
              </c:ext>
            </c:extLst>
          </c:dPt>
          <c:cat>
            <c:strRef>
              <c:f>'EID Household Member 1'!$AK$21:$AK$22</c:f>
              <c:strCache>
                <c:ptCount val="2"/>
                <c:pt idx="0">
                  <c:v>Days Spent</c:v>
                </c:pt>
                <c:pt idx="1">
                  <c:v>Days Remaining</c:v>
                </c:pt>
              </c:strCache>
            </c:strRef>
          </c:cat>
          <c:val>
            <c:numRef>
              <c:f>'EID Household Member 1'!$AL$21:$AL$22</c:f>
              <c:numCache>
                <c:formatCode>General</c:formatCode>
                <c:ptCount val="2"/>
                <c:pt idx="0">
                  <c:v>0</c:v>
                </c:pt>
                <c:pt idx="1">
                  <c:v>730</c:v>
                </c:pt>
              </c:numCache>
            </c:numRef>
          </c:val>
          <c:extLst xmlns:c16r2="http://schemas.microsoft.com/office/drawing/2015/06/chart">
            <c:ext xmlns:c16="http://schemas.microsoft.com/office/drawing/2014/chart" uri="{C3380CC4-5D6E-409C-BE32-E72D297353CC}">
              <c16:uniqueId val="{00000004-2C1B-4B5A-9192-81E48A03F49A}"/>
            </c:ext>
          </c:extLst>
        </c:ser>
        <c:dLbls>
          <c:showLegendKey val="0"/>
          <c:showVal val="0"/>
          <c:showCatName val="0"/>
          <c:showSerName val="0"/>
          <c:showPercent val="0"/>
          <c:showBubbleSize val="0"/>
          <c:showLeaderLines val="1"/>
        </c:dLbls>
        <c:firstSliceAng val="0"/>
        <c:holeSize val="75"/>
      </c:doughnutChart>
      <c:spPr>
        <a:noFill/>
        <a:ln>
          <a:noFill/>
        </a:ln>
        <a:effectLst>
          <a:softEdge rad="38100"/>
        </a:effectLst>
      </c:spPr>
    </c:plotArea>
    <c:legend>
      <c:legendPos val="b"/>
      <c:layout>
        <c:manualLayout>
          <c:xMode val="edge"/>
          <c:yMode val="edge"/>
          <c:x val="0"/>
          <c:y val="0.83270546925338551"/>
          <c:w val="0.99465785995881639"/>
          <c:h val="0.16729453074661457"/>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85000"/>
                  <a:lumOff val="15000"/>
                </a:schemeClr>
              </a:solidFill>
              <a:latin typeface="+mn-lt"/>
              <a:ea typeface="+mn-ea"/>
              <a:cs typeface="+mn-cs"/>
            </a:defRPr>
          </a:pPr>
          <a:endParaRPr lang="en-US"/>
        </a:p>
      </c:txPr>
    </c:legend>
    <c:plotVisOnly val="0"/>
    <c:dispBlanksAs val="gap"/>
    <c:showDLblsOverMax val="0"/>
  </c:chart>
  <c:spPr>
    <a:noFill/>
    <a:ln w="9525" cap="flat" cmpd="sng" algn="ctr">
      <a:noFill/>
      <a:round/>
    </a:ln>
    <a:effectLst/>
  </c:spPr>
  <c:txPr>
    <a:bodyPr/>
    <a:lstStyle/>
    <a:p>
      <a:pPr>
        <a:defRPr>
          <a:solidFill>
            <a:schemeClr val="tx1">
              <a:lumMod val="85000"/>
              <a:lumOff val="15000"/>
            </a:schemeClr>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283663814378216"/>
          <c:y val="0.10711670706635971"/>
          <c:w val="0.49437452575943902"/>
          <c:h val="0.35963370854800147"/>
        </c:manualLayout>
      </c:layout>
      <c:doughnutChart>
        <c:varyColors val="1"/>
        <c:ser>
          <c:idx val="0"/>
          <c:order val="0"/>
          <c:spPr>
            <a:ln w="6350"/>
          </c:spPr>
          <c:dPt>
            <c:idx val="0"/>
            <c:bubble3D val="0"/>
            <c:spPr>
              <a:solidFill>
                <a:schemeClr val="accent5">
                  <a:lumMod val="60000"/>
                  <a:lumOff val="40000"/>
                </a:schemeClr>
              </a:solidFill>
              <a:ln w="6350">
                <a:solidFill>
                  <a:schemeClr val="lt1"/>
                </a:solidFill>
              </a:ln>
              <a:effectLst/>
            </c:spPr>
            <c:extLst xmlns:c16r2="http://schemas.microsoft.com/office/drawing/2015/06/chart">
              <c:ext xmlns:c16="http://schemas.microsoft.com/office/drawing/2014/chart" uri="{C3380CC4-5D6E-409C-BE32-E72D297353CC}">
                <c16:uniqueId val="{00000001-79BF-4952-BB58-4F7FFBA28B8A}"/>
              </c:ext>
            </c:extLst>
          </c:dPt>
          <c:dPt>
            <c:idx val="1"/>
            <c:bubble3D val="0"/>
            <c:spPr>
              <a:solidFill>
                <a:schemeClr val="accent2">
                  <a:lumMod val="60000"/>
                  <a:lumOff val="40000"/>
                </a:schemeClr>
              </a:solidFill>
              <a:ln w="6350">
                <a:solidFill>
                  <a:schemeClr val="lt1"/>
                </a:solidFill>
              </a:ln>
              <a:effectLst/>
            </c:spPr>
            <c:extLst xmlns:c16r2="http://schemas.microsoft.com/office/drawing/2015/06/chart">
              <c:ext xmlns:c16="http://schemas.microsoft.com/office/drawing/2014/chart" uri="{C3380CC4-5D6E-409C-BE32-E72D297353CC}">
                <c16:uniqueId val="{00000003-79BF-4952-BB58-4F7FFBA28B8A}"/>
              </c:ext>
            </c:extLst>
          </c:dPt>
          <c:cat>
            <c:strRef>
              <c:f>'EID Household Member 1'!$AM$21:$AM$22</c:f>
              <c:strCache>
                <c:ptCount val="2"/>
                <c:pt idx="0">
                  <c:v>Days Spent</c:v>
                </c:pt>
                <c:pt idx="1">
                  <c:v>Days Remaining</c:v>
                </c:pt>
              </c:strCache>
            </c:strRef>
          </c:cat>
          <c:val>
            <c:numRef>
              <c:f>'EID Household Member 1'!$AN$21:$AN$22</c:f>
              <c:numCache>
                <c:formatCode>General</c:formatCode>
                <c:ptCount val="2"/>
                <c:pt idx="0">
                  <c:v>0</c:v>
                </c:pt>
                <c:pt idx="1">
                  <c:v>365</c:v>
                </c:pt>
              </c:numCache>
            </c:numRef>
          </c:val>
          <c:extLst xmlns:c16r2="http://schemas.microsoft.com/office/drawing/2015/06/chart">
            <c:ext xmlns:c16="http://schemas.microsoft.com/office/drawing/2014/chart" uri="{C3380CC4-5D6E-409C-BE32-E72D297353CC}">
              <c16:uniqueId val="{00000004-79BF-4952-BB58-4F7FFBA28B8A}"/>
            </c:ext>
          </c:extLst>
        </c:ser>
        <c:dLbls>
          <c:showLegendKey val="0"/>
          <c:showVal val="0"/>
          <c:showCatName val="0"/>
          <c:showSerName val="0"/>
          <c:showPercent val="0"/>
          <c:showBubbleSize val="0"/>
          <c:showLeaderLines val="1"/>
        </c:dLbls>
        <c:firstSliceAng val="0"/>
        <c:holeSize val="75"/>
      </c:doughnutChart>
      <c:spPr>
        <a:noFill/>
        <a:ln>
          <a:noFill/>
        </a:ln>
        <a:effectLst>
          <a:softEdge rad="38100"/>
        </a:effectLst>
      </c:spPr>
    </c:plotArea>
    <c:legend>
      <c:legendPos val="b"/>
      <c:layout>
        <c:manualLayout>
          <c:xMode val="edge"/>
          <c:yMode val="edge"/>
          <c:x val="0"/>
          <c:y val="0.82325565337476247"/>
          <c:w val="0.99465785995881639"/>
          <c:h val="0.17674434662523736"/>
        </c:manualLayout>
      </c:layout>
      <c:overlay val="0"/>
      <c:spPr>
        <a:noFill/>
        <a:ln>
          <a:noFill/>
        </a:ln>
        <a:effectLst/>
      </c:spPr>
      <c:txPr>
        <a:bodyPr rot="0" vert="horz"/>
        <a:lstStyle/>
        <a:p>
          <a:pPr>
            <a:defRPr sz="800"/>
          </a:pPr>
          <a:endParaRPr lang="en-US"/>
        </a:p>
      </c:txPr>
    </c:legend>
    <c:plotVisOnly val="0"/>
    <c:dispBlanksAs val="gap"/>
    <c:showDLblsOverMax val="0"/>
  </c:chart>
  <c:spPr>
    <a:noFill/>
    <a:ln w="9525" cap="flat" cmpd="sng" algn="ctr">
      <a:noFill/>
      <a:round/>
    </a:ln>
    <a:effectLst/>
  </c:spPr>
  <c:txPr>
    <a:bodyPr/>
    <a:lstStyle/>
    <a:p>
      <a:pPr>
        <a:defRPr>
          <a:solidFill>
            <a:schemeClr val="tx1">
              <a:lumMod val="85000"/>
              <a:lumOff val="15000"/>
            </a:schemeClr>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283663814378216"/>
          <c:y val="0.10711670706635971"/>
          <c:w val="0.49437452575943902"/>
          <c:h val="0.35963370854800147"/>
        </c:manualLayout>
      </c:layout>
      <c:doughnutChart>
        <c:varyColors val="1"/>
        <c:ser>
          <c:idx val="0"/>
          <c:order val="0"/>
          <c:spPr>
            <a:solidFill>
              <a:srgbClr val="D796C8"/>
            </a:solidFill>
            <a:ln w="6350"/>
          </c:spPr>
          <c:dPt>
            <c:idx val="0"/>
            <c:bubble3D val="0"/>
            <c:spPr>
              <a:solidFill>
                <a:srgbClr val="96C8E1"/>
              </a:solidFill>
              <a:ln w="6350">
                <a:solidFill>
                  <a:schemeClr val="lt1"/>
                </a:solidFill>
              </a:ln>
              <a:effectLst/>
            </c:spPr>
            <c:extLst xmlns:c16r2="http://schemas.microsoft.com/office/drawing/2015/06/chart">
              <c:ext xmlns:c16="http://schemas.microsoft.com/office/drawing/2014/chart" uri="{C3380CC4-5D6E-409C-BE32-E72D297353CC}">
                <c16:uniqueId val="{00000001-4828-497F-B9A4-11041C6210A3}"/>
              </c:ext>
            </c:extLst>
          </c:dPt>
          <c:dPt>
            <c:idx val="1"/>
            <c:bubble3D val="0"/>
            <c:spPr>
              <a:solidFill>
                <a:srgbClr val="D796C8"/>
              </a:solidFill>
              <a:ln w="6350">
                <a:solidFill>
                  <a:schemeClr val="lt1"/>
                </a:solidFill>
              </a:ln>
              <a:effectLst/>
            </c:spPr>
            <c:extLst xmlns:c16r2="http://schemas.microsoft.com/office/drawing/2015/06/chart">
              <c:ext xmlns:c16="http://schemas.microsoft.com/office/drawing/2014/chart" uri="{C3380CC4-5D6E-409C-BE32-E72D297353CC}">
                <c16:uniqueId val="{00000003-4828-497F-B9A4-11041C6210A3}"/>
              </c:ext>
            </c:extLst>
          </c:dPt>
          <c:cat>
            <c:strRef>
              <c:f>'EID Household Member 1'!$AO$21:$AO$22</c:f>
              <c:strCache>
                <c:ptCount val="2"/>
                <c:pt idx="0">
                  <c:v>Days Spent</c:v>
                </c:pt>
                <c:pt idx="1">
                  <c:v>Days Remaining</c:v>
                </c:pt>
              </c:strCache>
            </c:strRef>
          </c:cat>
          <c:val>
            <c:numRef>
              <c:f>'EID Household Member 1'!$AP$21:$AP$22</c:f>
              <c:numCache>
                <c:formatCode>General</c:formatCode>
                <c:ptCount val="2"/>
                <c:pt idx="0">
                  <c:v>0</c:v>
                </c:pt>
                <c:pt idx="1">
                  <c:v>365</c:v>
                </c:pt>
              </c:numCache>
            </c:numRef>
          </c:val>
          <c:extLst xmlns:c16r2="http://schemas.microsoft.com/office/drawing/2015/06/chart">
            <c:ext xmlns:c16="http://schemas.microsoft.com/office/drawing/2014/chart" uri="{C3380CC4-5D6E-409C-BE32-E72D297353CC}">
              <c16:uniqueId val="{00000004-4828-497F-B9A4-11041C6210A3}"/>
            </c:ext>
          </c:extLst>
        </c:ser>
        <c:dLbls>
          <c:showLegendKey val="0"/>
          <c:showVal val="0"/>
          <c:showCatName val="0"/>
          <c:showSerName val="0"/>
          <c:showPercent val="0"/>
          <c:showBubbleSize val="0"/>
          <c:showLeaderLines val="1"/>
        </c:dLbls>
        <c:firstSliceAng val="0"/>
        <c:holeSize val="75"/>
      </c:doughnutChart>
      <c:spPr>
        <a:noFill/>
        <a:ln>
          <a:noFill/>
        </a:ln>
        <a:effectLst>
          <a:softEdge rad="38100"/>
        </a:effectLst>
      </c:spPr>
    </c:plotArea>
    <c:legend>
      <c:legendPos val="b"/>
      <c:layout>
        <c:manualLayout>
          <c:xMode val="edge"/>
          <c:yMode val="edge"/>
          <c:x val="0"/>
          <c:y val="0.82325565337476247"/>
          <c:w val="0.99465785995881639"/>
          <c:h val="0.17674434662523736"/>
        </c:manualLayout>
      </c:layout>
      <c:overlay val="0"/>
      <c:spPr>
        <a:noFill/>
        <a:ln>
          <a:noFill/>
        </a:ln>
        <a:effectLst/>
      </c:spPr>
      <c:txPr>
        <a:bodyPr rot="0" vert="horz"/>
        <a:lstStyle/>
        <a:p>
          <a:pPr>
            <a:defRPr sz="800"/>
          </a:pPr>
          <a:endParaRPr lang="en-US"/>
        </a:p>
      </c:txPr>
    </c:legend>
    <c:plotVisOnly val="0"/>
    <c:dispBlanksAs val="gap"/>
    <c:showDLblsOverMax val="0"/>
  </c:chart>
  <c:spPr>
    <a:noFill/>
    <a:ln w="9525" cap="flat" cmpd="sng" algn="ctr">
      <a:noFill/>
      <a:round/>
    </a:ln>
    <a:effectLst/>
  </c:spPr>
  <c:txPr>
    <a:bodyPr/>
    <a:lstStyle/>
    <a:p>
      <a:pPr>
        <a:defRPr>
          <a:solidFill>
            <a:schemeClr val="tx1">
              <a:lumMod val="85000"/>
              <a:lumOff val="15000"/>
            </a:schemeClr>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283734326898938"/>
          <c:y val="0.12772663172266704"/>
          <c:w val="0.49437452575943902"/>
          <c:h val="0.35963370854800147"/>
        </c:manualLayout>
      </c:layout>
      <c:doughnutChart>
        <c:varyColors val="1"/>
        <c:ser>
          <c:idx val="0"/>
          <c:order val="0"/>
          <c:spPr>
            <a:ln w="6350"/>
          </c:spPr>
          <c:dPt>
            <c:idx val="0"/>
            <c:bubble3D val="0"/>
            <c:spPr>
              <a:solidFill>
                <a:schemeClr val="accent4">
                  <a:lumMod val="60000"/>
                  <a:lumOff val="40000"/>
                </a:schemeClr>
              </a:solidFill>
              <a:ln w="6350">
                <a:solidFill>
                  <a:schemeClr val="lt1"/>
                </a:solidFill>
              </a:ln>
              <a:effectLst/>
            </c:spPr>
            <c:extLst xmlns:c16r2="http://schemas.microsoft.com/office/drawing/2015/06/chart">
              <c:ext xmlns:c16="http://schemas.microsoft.com/office/drawing/2014/chart" uri="{C3380CC4-5D6E-409C-BE32-E72D297353CC}">
                <c16:uniqueId val="{00000001-031F-47A8-BB0B-6E5831DA302B}"/>
              </c:ext>
            </c:extLst>
          </c:dPt>
          <c:dPt>
            <c:idx val="1"/>
            <c:bubble3D val="0"/>
            <c:spPr>
              <a:solidFill>
                <a:schemeClr val="accent6">
                  <a:lumMod val="60000"/>
                  <a:lumOff val="40000"/>
                </a:schemeClr>
              </a:solidFill>
              <a:ln w="6350">
                <a:solidFill>
                  <a:schemeClr val="lt1"/>
                </a:solidFill>
              </a:ln>
              <a:effectLst/>
            </c:spPr>
            <c:extLst xmlns:c16r2="http://schemas.microsoft.com/office/drawing/2015/06/chart">
              <c:ext xmlns:c16="http://schemas.microsoft.com/office/drawing/2014/chart" uri="{C3380CC4-5D6E-409C-BE32-E72D297353CC}">
                <c16:uniqueId val="{00000003-031F-47A8-BB0B-6E5831DA302B}"/>
              </c:ext>
            </c:extLst>
          </c:dPt>
          <c:cat>
            <c:strRef>
              <c:f>'EID Household Member 2'!$AK$21:$AK$22</c:f>
              <c:strCache>
                <c:ptCount val="2"/>
                <c:pt idx="0">
                  <c:v>Days Spent</c:v>
                </c:pt>
                <c:pt idx="1">
                  <c:v>Days Remaining</c:v>
                </c:pt>
              </c:strCache>
            </c:strRef>
          </c:cat>
          <c:val>
            <c:numRef>
              <c:f>'EID Household Member 2'!$AL$21:$AL$22</c:f>
              <c:numCache>
                <c:formatCode>General</c:formatCode>
                <c:ptCount val="2"/>
                <c:pt idx="0">
                  <c:v>0</c:v>
                </c:pt>
                <c:pt idx="1">
                  <c:v>730</c:v>
                </c:pt>
              </c:numCache>
            </c:numRef>
          </c:val>
          <c:extLst xmlns:c16r2="http://schemas.microsoft.com/office/drawing/2015/06/chart">
            <c:ext xmlns:c16="http://schemas.microsoft.com/office/drawing/2014/chart" uri="{C3380CC4-5D6E-409C-BE32-E72D297353CC}">
              <c16:uniqueId val="{00000004-031F-47A8-BB0B-6E5831DA302B}"/>
            </c:ext>
          </c:extLst>
        </c:ser>
        <c:dLbls>
          <c:showLegendKey val="0"/>
          <c:showVal val="0"/>
          <c:showCatName val="0"/>
          <c:showSerName val="0"/>
          <c:showPercent val="0"/>
          <c:showBubbleSize val="0"/>
          <c:showLeaderLines val="1"/>
        </c:dLbls>
        <c:firstSliceAng val="0"/>
        <c:holeSize val="75"/>
      </c:doughnutChart>
      <c:spPr>
        <a:noFill/>
        <a:ln>
          <a:noFill/>
        </a:ln>
        <a:effectLst>
          <a:softEdge rad="38100"/>
        </a:effectLst>
      </c:spPr>
    </c:plotArea>
    <c:legend>
      <c:legendPos val="b"/>
      <c:layout>
        <c:manualLayout>
          <c:xMode val="edge"/>
          <c:yMode val="edge"/>
          <c:x val="0"/>
          <c:y val="0.83270546925338551"/>
          <c:w val="0.99465785995881639"/>
          <c:h val="0.16729453074661457"/>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85000"/>
                  <a:lumOff val="15000"/>
                </a:schemeClr>
              </a:solidFill>
              <a:latin typeface="+mn-lt"/>
              <a:ea typeface="+mn-ea"/>
              <a:cs typeface="+mn-cs"/>
            </a:defRPr>
          </a:pPr>
          <a:endParaRPr lang="en-US"/>
        </a:p>
      </c:txPr>
    </c:legend>
    <c:plotVisOnly val="0"/>
    <c:dispBlanksAs val="gap"/>
    <c:showDLblsOverMax val="0"/>
  </c:chart>
  <c:spPr>
    <a:noFill/>
    <a:ln w="9525" cap="flat" cmpd="sng" algn="ctr">
      <a:noFill/>
      <a:round/>
    </a:ln>
    <a:effectLst/>
  </c:spPr>
  <c:txPr>
    <a:bodyPr/>
    <a:lstStyle/>
    <a:p>
      <a:pPr>
        <a:defRPr>
          <a:solidFill>
            <a:schemeClr val="tx1">
              <a:lumMod val="85000"/>
              <a:lumOff val="15000"/>
            </a:schemeClr>
          </a:solidFil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283663814378216"/>
          <c:y val="0.10711670706635971"/>
          <c:w val="0.49437452575943902"/>
          <c:h val="0.35963370854800147"/>
        </c:manualLayout>
      </c:layout>
      <c:doughnutChart>
        <c:varyColors val="1"/>
        <c:ser>
          <c:idx val="0"/>
          <c:order val="0"/>
          <c:spPr>
            <a:ln w="6350"/>
          </c:spPr>
          <c:dPt>
            <c:idx val="0"/>
            <c:bubble3D val="0"/>
            <c:spPr>
              <a:solidFill>
                <a:schemeClr val="accent5">
                  <a:lumMod val="60000"/>
                  <a:lumOff val="40000"/>
                </a:schemeClr>
              </a:solidFill>
              <a:ln w="6350">
                <a:solidFill>
                  <a:schemeClr val="lt1"/>
                </a:solidFill>
              </a:ln>
              <a:effectLst/>
            </c:spPr>
            <c:extLst xmlns:c16r2="http://schemas.microsoft.com/office/drawing/2015/06/chart">
              <c:ext xmlns:c16="http://schemas.microsoft.com/office/drawing/2014/chart" uri="{C3380CC4-5D6E-409C-BE32-E72D297353CC}">
                <c16:uniqueId val="{00000001-0750-436F-8FBC-17F98EF03060}"/>
              </c:ext>
            </c:extLst>
          </c:dPt>
          <c:dPt>
            <c:idx val="1"/>
            <c:bubble3D val="0"/>
            <c:spPr>
              <a:solidFill>
                <a:schemeClr val="accent2">
                  <a:lumMod val="60000"/>
                  <a:lumOff val="40000"/>
                </a:schemeClr>
              </a:solidFill>
              <a:ln w="6350">
                <a:solidFill>
                  <a:schemeClr val="lt1"/>
                </a:solidFill>
              </a:ln>
              <a:effectLst/>
            </c:spPr>
            <c:extLst xmlns:c16r2="http://schemas.microsoft.com/office/drawing/2015/06/chart">
              <c:ext xmlns:c16="http://schemas.microsoft.com/office/drawing/2014/chart" uri="{C3380CC4-5D6E-409C-BE32-E72D297353CC}">
                <c16:uniqueId val="{00000003-0750-436F-8FBC-17F98EF03060}"/>
              </c:ext>
            </c:extLst>
          </c:dPt>
          <c:cat>
            <c:strRef>
              <c:f>'EID Household Member 2'!$AM$21:$AM$22</c:f>
              <c:strCache>
                <c:ptCount val="2"/>
                <c:pt idx="0">
                  <c:v>Days Spent</c:v>
                </c:pt>
                <c:pt idx="1">
                  <c:v>Days Remaining</c:v>
                </c:pt>
              </c:strCache>
            </c:strRef>
          </c:cat>
          <c:val>
            <c:numRef>
              <c:f>'EID Household Member 2'!$AN$21:$AN$22</c:f>
              <c:numCache>
                <c:formatCode>General</c:formatCode>
                <c:ptCount val="2"/>
                <c:pt idx="0">
                  <c:v>0</c:v>
                </c:pt>
                <c:pt idx="1">
                  <c:v>365</c:v>
                </c:pt>
              </c:numCache>
            </c:numRef>
          </c:val>
          <c:extLst xmlns:c16r2="http://schemas.microsoft.com/office/drawing/2015/06/chart">
            <c:ext xmlns:c16="http://schemas.microsoft.com/office/drawing/2014/chart" uri="{C3380CC4-5D6E-409C-BE32-E72D297353CC}">
              <c16:uniqueId val="{00000004-0750-436F-8FBC-17F98EF03060}"/>
            </c:ext>
          </c:extLst>
        </c:ser>
        <c:dLbls>
          <c:showLegendKey val="0"/>
          <c:showVal val="0"/>
          <c:showCatName val="0"/>
          <c:showSerName val="0"/>
          <c:showPercent val="0"/>
          <c:showBubbleSize val="0"/>
          <c:showLeaderLines val="1"/>
        </c:dLbls>
        <c:firstSliceAng val="0"/>
        <c:holeSize val="75"/>
      </c:doughnutChart>
      <c:spPr>
        <a:noFill/>
        <a:ln>
          <a:noFill/>
        </a:ln>
        <a:effectLst>
          <a:softEdge rad="38100"/>
        </a:effectLst>
      </c:spPr>
    </c:plotArea>
    <c:legend>
      <c:legendPos val="b"/>
      <c:layout>
        <c:manualLayout>
          <c:xMode val="edge"/>
          <c:yMode val="edge"/>
          <c:x val="0"/>
          <c:y val="0.82325565337476247"/>
          <c:w val="0.99465785995881639"/>
          <c:h val="0.17674434662523736"/>
        </c:manualLayout>
      </c:layout>
      <c:overlay val="0"/>
      <c:spPr>
        <a:noFill/>
        <a:ln>
          <a:noFill/>
        </a:ln>
        <a:effectLst/>
      </c:spPr>
      <c:txPr>
        <a:bodyPr rot="0" vert="horz"/>
        <a:lstStyle/>
        <a:p>
          <a:pPr>
            <a:defRPr sz="800"/>
          </a:pPr>
          <a:endParaRPr lang="en-US"/>
        </a:p>
      </c:txPr>
    </c:legend>
    <c:plotVisOnly val="0"/>
    <c:dispBlanksAs val="gap"/>
    <c:showDLblsOverMax val="0"/>
  </c:chart>
  <c:spPr>
    <a:noFill/>
    <a:ln w="9525" cap="flat" cmpd="sng" algn="ctr">
      <a:noFill/>
      <a:round/>
    </a:ln>
    <a:effectLst/>
  </c:spPr>
  <c:txPr>
    <a:bodyPr/>
    <a:lstStyle/>
    <a:p>
      <a:pPr>
        <a:defRPr>
          <a:solidFill>
            <a:schemeClr val="tx1">
              <a:lumMod val="85000"/>
              <a:lumOff val="15000"/>
            </a:schemeClr>
          </a:solidFil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283663814378216"/>
          <c:y val="0.10711670706635971"/>
          <c:w val="0.49437452575943902"/>
          <c:h val="0.35963370854800147"/>
        </c:manualLayout>
      </c:layout>
      <c:doughnutChart>
        <c:varyColors val="1"/>
        <c:ser>
          <c:idx val="0"/>
          <c:order val="0"/>
          <c:spPr>
            <a:solidFill>
              <a:srgbClr val="D796C8"/>
            </a:solidFill>
            <a:ln w="6350"/>
          </c:spPr>
          <c:dPt>
            <c:idx val="0"/>
            <c:bubble3D val="0"/>
            <c:spPr>
              <a:solidFill>
                <a:srgbClr val="96C8E1"/>
              </a:solidFill>
              <a:ln w="6350">
                <a:solidFill>
                  <a:schemeClr val="lt1"/>
                </a:solidFill>
              </a:ln>
              <a:effectLst/>
            </c:spPr>
            <c:extLst xmlns:c16r2="http://schemas.microsoft.com/office/drawing/2015/06/chart">
              <c:ext xmlns:c16="http://schemas.microsoft.com/office/drawing/2014/chart" uri="{C3380CC4-5D6E-409C-BE32-E72D297353CC}">
                <c16:uniqueId val="{00000001-8119-425D-8F3F-B8A6787C6BA6}"/>
              </c:ext>
            </c:extLst>
          </c:dPt>
          <c:dPt>
            <c:idx val="1"/>
            <c:bubble3D val="0"/>
            <c:spPr>
              <a:solidFill>
                <a:srgbClr val="D796C8"/>
              </a:solidFill>
              <a:ln w="6350">
                <a:solidFill>
                  <a:schemeClr val="lt1"/>
                </a:solidFill>
              </a:ln>
              <a:effectLst/>
            </c:spPr>
            <c:extLst xmlns:c16r2="http://schemas.microsoft.com/office/drawing/2015/06/chart">
              <c:ext xmlns:c16="http://schemas.microsoft.com/office/drawing/2014/chart" uri="{C3380CC4-5D6E-409C-BE32-E72D297353CC}">
                <c16:uniqueId val="{00000003-8119-425D-8F3F-B8A6787C6BA6}"/>
              </c:ext>
            </c:extLst>
          </c:dPt>
          <c:cat>
            <c:strRef>
              <c:f>'EID Household Member 2'!$AO$21:$AO$22</c:f>
              <c:strCache>
                <c:ptCount val="2"/>
                <c:pt idx="0">
                  <c:v>Days Spent</c:v>
                </c:pt>
                <c:pt idx="1">
                  <c:v>Days Remaining</c:v>
                </c:pt>
              </c:strCache>
            </c:strRef>
          </c:cat>
          <c:val>
            <c:numRef>
              <c:f>'EID Household Member 2'!$AP$21:$AP$22</c:f>
              <c:numCache>
                <c:formatCode>General</c:formatCode>
                <c:ptCount val="2"/>
                <c:pt idx="0">
                  <c:v>0</c:v>
                </c:pt>
                <c:pt idx="1">
                  <c:v>365</c:v>
                </c:pt>
              </c:numCache>
            </c:numRef>
          </c:val>
          <c:extLst xmlns:c16r2="http://schemas.microsoft.com/office/drawing/2015/06/chart">
            <c:ext xmlns:c16="http://schemas.microsoft.com/office/drawing/2014/chart" uri="{C3380CC4-5D6E-409C-BE32-E72D297353CC}">
              <c16:uniqueId val="{00000004-8119-425D-8F3F-B8A6787C6BA6}"/>
            </c:ext>
          </c:extLst>
        </c:ser>
        <c:dLbls>
          <c:showLegendKey val="0"/>
          <c:showVal val="0"/>
          <c:showCatName val="0"/>
          <c:showSerName val="0"/>
          <c:showPercent val="0"/>
          <c:showBubbleSize val="0"/>
          <c:showLeaderLines val="1"/>
        </c:dLbls>
        <c:firstSliceAng val="0"/>
        <c:holeSize val="75"/>
      </c:doughnutChart>
      <c:spPr>
        <a:noFill/>
        <a:ln>
          <a:noFill/>
        </a:ln>
        <a:effectLst>
          <a:softEdge rad="38100"/>
        </a:effectLst>
      </c:spPr>
    </c:plotArea>
    <c:legend>
      <c:legendPos val="b"/>
      <c:layout>
        <c:manualLayout>
          <c:xMode val="edge"/>
          <c:yMode val="edge"/>
          <c:x val="0"/>
          <c:y val="0.82325565337476247"/>
          <c:w val="0.99465785995881639"/>
          <c:h val="0.17674434662523736"/>
        </c:manualLayout>
      </c:layout>
      <c:overlay val="0"/>
      <c:spPr>
        <a:noFill/>
        <a:ln>
          <a:noFill/>
        </a:ln>
        <a:effectLst/>
      </c:spPr>
      <c:txPr>
        <a:bodyPr rot="0" vert="horz"/>
        <a:lstStyle/>
        <a:p>
          <a:pPr>
            <a:defRPr sz="800"/>
          </a:pPr>
          <a:endParaRPr lang="en-US"/>
        </a:p>
      </c:txPr>
    </c:legend>
    <c:plotVisOnly val="0"/>
    <c:dispBlanksAs val="gap"/>
    <c:showDLblsOverMax val="0"/>
  </c:chart>
  <c:spPr>
    <a:noFill/>
    <a:ln w="9525" cap="flat" cmpd="sng" algn="ctr">
      <a:noFill/>
      <a:round/>
    </a:ln>
    <a:effectLst/>
  </c:spPr>
  <c:txPr>
    <a:bodyPr/>
    <a:lstStyle/>
    <a:p>
      <a:pPr>
        <a:defRPr>
          <a:solidFill>
            <a:schemeClr val="tx1">
              <a:lumMod val="85000"/>
              <a:lumOff val="15000"/>
            </a:schemeClr>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21</xdr:col>
      <xdr:colOff>1</xdr:colOff>
      <xdr:row>25</xdr:row>
      <xdr:rowOff>10219</xdr:rowOff>
    </xdr:from>
    <xdr:to>
      <xdr:col>25</xdr:col>
      <xdr:colOff>0</xdr:colOff>
      <xdr:row>38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26</xdr:col>
      <xdr:colOff>1</xdr:colOff>
      <xdr:row>26</xdr:row>
      <xdr:rowOff>7966</xdr:rowOff>
    </xdr:from>
    <xdr:to>
      <xdr:col>30</xdr:col>
      <xdr:colOff>0</xdr:colOff>
      <xdr:row>38</xdr:row>
      <xdr:rowOff>4787</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31</xdr:col>
      <xdr:colOff>0</xdr:colOff>
      <xdr:row>26</xdr:row>
      <xdr:rowOff>13438</xdr:rowOff>
    </xdr:from>
    <xdr:to>
      <xdr:col>34</xdr:col>
      <xdr:colOff>244258</xdr:colOff>
      <xdr:row>38</xdr:row>
      <xdr:rowOff>10259</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xdr:colOff>
      <xdr:row>25</xdr:row>
      <xdr:rowOff>10219</xdr:rowOff>
    </xdr:from>
    <xdr:to>
      <xdr:col>25</xdr:col>
      <xdr:colOff>0</xdr:colOff>
      <xdr:row>38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26</xdr:col>
      <xdr:colOff>1</xdr:colOff>
      <xdr:row>26</xdr:row>
      <xdr:rowOff>7966</xdr:rowOff>
    </xdr:from>
    <xdr:to>
      <xdr:col>30</xdr:col>
      <xdr:colOff>0</xdr:colOff>
      <xdr:row>38</xdr:row>
      <xdr:rowOff>4787</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31</xdr:col>
      <xdr:colOff>0</xdr:colOff>
      <xdr:row>26</xdr:row>
      <xdr:rowOff>13438</xdr:rowOff>
    </xdr:from>
    <xdr:to>
      <xdr:col>34</xdr:col>
      <xdr:colOff>244258</xdr:colOff>
      <xdr:row>38</xdr:row>
      <xdr:rowOff>10259</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ables/table1.xml><?xml version="1.0" encoding="utf-8"?>
<table xmlns="http://schemas.openxmlformats.org/spreadsheetml/2006/main" id="1" name="Table_Elderly_or_Disabled" displayName="Table_Elderly_or_Disabled" ref="AC26:AC29" totalsRowShown="0" headerRowDxfId="16" dataDxfId="15">
  <autoFilter ref="AC26:AC29"/>
  <tableColumns count="1">
    <tableColumn id="1" name="Elderly or Disabled?" dataDxfId="14"/>
  </tableColumns>
  <tableStyleInfo name="TableStyleMedium2" showFirstColumn="0" showLastColumn="0" showRowStripes="1" showColumnStripes="0"/>
</table>
</file>

<file path=xl/tables/table2.xml><?xml version="1.0" encoding="utf-8"?>
<table xmlns="http://schemas.openxmlformats.org/spreadsheetml/2006/main" id="4" name="Table_Shared_Housing" displayName="Table_Shared_Housing" ref="AC16:AC19" totalsRowShown="0" headerRowDxfId="13">
  <autoFilter ref="AC16:AC19"/>
  <tableColumns count="1">
    <tableColumn id="1" name="Shared Housing"/>
  </tableColumns>
  <tableStyleInfo name="TableStyleMedium2" showFirstColumn="0" showLastColumn="0" showRowStripes="1" showColumnStripes="0"/>
</table>
</file>

<file path=xl/tables/table3.xml><?xml version="1.0" encoding="utf-8"?>
<table xmlns="http://schemas.openxmlformats.org/spreadsheetml/2006/main" id="5" name="Table_TBRA_or_TSH" displayName="Table_TBRA_or_TSH" ref="AD16:AD19" totalsRowShown="0" headerRowDxfId="12">
  <autoFilter ref="AD16:AD19"/>
  <tableColumns count="1">
    <tableColumn id="1" name="TBRA or TSH"/>
  </tableColumns>
  <tableStyleInfo name="TableStyleMedium2" showFirstColumn="0" showLastColumn="0" showRowStripes="1" showColumnStripes="0"/>
</table>
</file>

<file path=xl/tables/table4.xml><?xml version="1.0" encoding="utf-8"?>
<table xmlns="http://schemas.openxmlformats.org/spreadsheetml/2006/main" id="3" name="Table_Eligible4" displayName="Table_Eligible4" ref="AK7:AK10" totalsRowShown="0" headerRowDxfId="8" dataDxfId="7">
  <autoFilter ref="AK7:AK10"/>
  <tableColumns count="1">
    <tableColumn id="1" name="Eligible?" dataDxfId="6"/>
  </tableColumns>
  <tableStyleInfo name="TableStyleMedium2" showFirstColumn="0" showLastColumn="0" showRowStripes="1" showColumnStripes="0"/>
</table>
</file>

<file path=xl/tables/table5.xml><?xml version="1.0" encoding="utf-8"?>
<table xmlns="http://schemas.openxmlformats.org/spreadsheetml/2006/main" id="6" name="Table_Eligible47" displayName="Table_Eligible47" ref="AK7:AK10" totalsRowShown="0" headerRowDxfId="2" dataDxfId="1">
  <autoFilter ref="AK7:AK10"/>
  <tableColumns count="1">
    <tableColumn id="1" name="Eligibl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dol.gov/whd/minwage/america.htm" TargetMode="Externa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dol.gov/whd/minwage/america.htm" TargetMode="Externa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AD111"/>
  <sheetViews>
    <sheetView showGridLines="0" tabSelected="1" showRuler="0" view="pageLayout" topLeftCell="A61" zoomScaleNormal="100" workbookViewId="0">
      <selection activeCell="Y12" sqref="Y12:AA12"/>
    </sheetView>
  </sheetViews>
  <sheetFormatPr defaultColWidth="9.140625" defaultRowHeight="12.75" x14ac:dyDescent="0.25"/>
  <cols>
    <col min="1" max="27" width="3.7109375" style="6" customWidth="1"/>
    <col min="28" max="28" width="12.7109375" style="6" hidden="1" customWidth="1"/>
    <col min="29" max="29" width="14.28515625" style="6" hidden="1" customWidth="1"/>
    <col min="30" max="30" width="11.7109375" style="6" hidden="1" customWidth="1"/>
    <col min="31" max="31" width="9.140625" style="6"/>
    <col min="32" max="32" width="9.140625" style="6" customWidth="1"/>
    <col min="33" max="16384" width="9.140625" style="6"/>
  </cols>
  <sheetData>
    <row r="1" spans="1:30" ht="11.45" customHeight="1" x14ac:dyDescent="0.25">
      <c r="A1" s="152" t="s">
        <v>114</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row>
    <row r="2" spans="1:30" ht="97.35" customHeight="1" x14ac:dyDescent="0.25">
      <c r="A2" s="153" t="s">
        <v>113</v>
      </c>
      <c r="B2" s="153"/>
      <c r="C2" s="153"/>
      <c r="D2" s="153"/>
      <c r="E2" s="153"/>
      <c r="F2" s="153"/>
      <c r="G2" s="153"/>
      <c r="H2" s="153"/>
      <c r="I2" s="153"/>
      <c r="J2" s="153"/>
      <c r="K2" s="153"/>
      <c r="L2" s="153"/>
      <c r="M2" s="153"/>
      <c r="N2" s="153"/>
      <c r="O2" s="153"/>
      <c r="P2" s="153"/>
      <c r="Q2" s="153"/>
      <c r="R2" s="153"/>
      <c r="S2" s="153"/>
      <c r="T2" s="153"/>
      <c r="U2" s="153"/>
      <c r="V2" s="153"/>
      <c r="W2" s="153"/>
      <c r="X2" s="153"/>
      <c r="Y2" s="153"/>
      <c r="Z2" s="153"/>
      <c r="AA2" s="153"/>
    </row>
    <row r="3" spans="1:30" ht="5.85" customHeight="1" x14ac:dyDescent="0.25">
      <c r="A3" s="14"/>
      <c r="B3" s="14"/>
      <c r="C3" s="14"/>
      <c r="D3" s="14"/>
      <c r="E3" s="14"/>
      <c r="F3" s="14"/>
      <c r="G3" s="14"/>
      <c r="H3" s="14"/>
      <c r="I3" s="14"/>
      <c r="J3" s="14"/>
      <c r="K3" s="14"/>
      <c r="L3" s="14"/>
      <c r="M3" s="14"/>
      <c r="N3" s="14"/>
      <c r="O3" s="14"/>
      <c r="P3" s="14"/>
      <c r="Q3" s="14"/>
      <c r="R3" s="14"/>
      <c r="S3" s="14"/>
      <c r="T3" s="14"/>
      <c r="U3" s="14"/>
      <c r="V3" s="14"/>
      <c r="W3" s="14"/>
      <c r="X3" s="14"/>
      <c r="Y3" s="14"/>
      <c r="Z3" s="14"/>
      <c r="AA3" s="14"/>
    </row>
    <row r="4" spans="1:30" ht="12.95" customHeight="1" x14ac:dyDescent="0.25">
      <c r="A4" s="59" t="s">
        <v>81</v>
      </c>
      <c r="B4" s="60"/>
      <c r="C4" s="60"/>
      <c r="D4" s="60"/>
      <c r="E4" s="60"/>
      <c r="F4" s="60"/>
      <c r="G4" s="60"/>
      <c r="H4" s="178"/>
      <c r="I4" s="178"/>
      <c r="J4" s="178"/>
      <c r="K4" s="178"/>
      <c r="L4" s="178"/>
      <c r="M4" s="178"/>
      <c r="N4" s="178"/>
      <c r="O4" s="178"/>
      <c r="P4" s="178"/>
      <c r="Q4" s="178"/>
      <c r="R4" s="178"/>
      <c r="S4" s="178"/>
      <c r="T4" s="178"/>
      <c r="U4" s="178"/>
      <c r="V4" s="178"/>
      <c r="W4" s="178"/>
      <c r="X4" s="178"/>
      <c r="Y4" s="178"/>
      <c r="Z4" s="178"/>
      <c r="AA4" s="178"/>
    </row>
    <row r="5" spans="1:30" s="1" customFormat="1" ht="11.45" customHeight="1" x14ac:dyDescent="0.25">
      <c r="A5" s="61"/>
      <c r="B5" s="61"/>
      <c r="C5" s="61"/>
      <c r="D5" s="61"/>
      <c r="E5" s="62"/>
      <c r="F5" s="62"/>
      <c r="G5" s="62"/>
      <c r="H5" s="128" t="s">
        <v>105</v>
      </c>
      <c r="I5" s="128"/>
      <c r="J5" s="128"/>
      <c r="K5" s="128"/>
      <c r="L5" s="128"/>
      <c r="M5" s="128"/>
      <c r="N5" s="128"/>
      <c r="O5" s="128"/>
      <c r="P5" s="128"/>
      <c r="Q5" s="128"/>
      <c r="R5" s="128"/>
      <c r="S5" s="128"/>
      <c r="T5" s="128"/>
      <c r="U5" s="128"/>
      <c r="V5" s="128"/>
      <c r="W5" s="128"/>
      <c r="X5" s="128"/>
      <c r="Y5" s="128"/>
      <c r="Z5" s="128"/>
      <c r="AA5" s="128"/>
    </row>
    <row r="6" spans="1:30" s="1" customFormat="1" ht="12.95" customHeight="1" x14ac:dyDescent="0.25">
      <c r="A6" s="59" t="s">
        <v>72</v>
      </c>
      <c r="B6" s="61"/>
      <c r="C6" s="61"/>
      <c r="D6" s="61"/>
      <c r="E6" s="62"/>
      <c r="F6" s="62"/>
      <c r="G6" s="62"/>
      <c r="H6" s="178"/>
      <c r="I6" s="178"/>
      <c r="J6" s="178"/>
      <c r="K6" s="178"/>
      <c r="L6" s="178"/>
      <c r="M6" s="178"/>
      <c r="N6" s="178"/>
      <c r="O6" s="178"/>
      <c r="P6" s="178"/>
      <c r="Q6" s="178"/>
      <c r="R6" s="178"/>
      <c r="S6" s="178"/>
      <c r="T6" s="178"/>
      <c r="U6" s="178"/>
      <c r="V6" s="178"/>
      <c r="W6" s="178"/>
      <c r="X6" s="178"/>
      <c r="Y6" s="178"/>
      <c r="Z6" s="178"/>
      <c r="AA6" s="178"/>
    </row>
    <row r="7" spans="1:30" s="1" customFormat="1" ht="11.45" customHeight="1" x14ac:dyDescent="0.25">
      <c r="A7" s="61"/>
      <c r="B7" s="61"/>
      <c r="C7" s="61"/>
      <c r="D7" s="61"/>
      <c r="E7" s="62"/>
      <c r="F7" s="62"/>
      <c r="G7" s="62"/>
      <c r="H7" s="128" t="s">
        <v>106</v>
      </c>
      <c r="I7" s="128"/>
      <c r="J7" s="128"/>
      <c r="K7" s="128"/>
      <c r="L7" s="128"/>
      <c r="M7" s="128"/>
      <c r="N7" s="128"/>
      <c r="O7" s="128"/>
      <c r="P7" s="128"/>
      <c r="Q7" s="128"/>
      <c r="R7" s="128"/>
      <c r="S7" s="128"/>
      <c r="T7" s="128"/>
      <c r="U7" s="128"/>
      <c r="V7" s="128"/>
      <c r="W7" s="128"/>
      <c r="X7" s="128"/>
      <c r="Y7" s="128"/>
      <c r="Z7" s="128"/>
      <c r="AA7" s="128"/>
    </row>
    <row r="8" spans="1:30" s="1" customFormat="1" ht="12.95" customHeight="1" x14ac:dyDescent="0.25">
      <c r="A8" s="59" t="s">
        <v>24</v>
      </c>
      <c r="B8" s="61"/>
      <c r="C8" s="61"/>
      <c r="D8" s="61"/>
      <c r="E8" s="62"/>
      <c r="F8" s="62"/>
      <c r="G8" s="62"/>
      <c r="H8" s="179"/>
      <c r="I8" s="179"/>
      <c r="J8" s="179"/>
      <c r="K8" s="179"/>
      <c r="L8" s="183" t="s">
        <v>115</v>
      </c>
      <c r="M8" s="183"/>
      <c r="N8" s="183"/>
      <c r="O8" s="183"/>
      <c r="P8" s="180"/>
      <c r="Q8" s="180"/>
      <c r="R8" s="180"/>
      <c r="S8" s="180"/>
      <c r="T8" s="181" t="s">
        <v>69</v>
      </c>
      <c r="U8" s="181"/>
      <c r="V8" s="181"/>
      <c r="W8" s="181"/>
      <c r="X8" s="182"/>
      <c r="Y8" s="182"/>
      <c r="Z8" s="182"/>
      <c r="AA8" s="182"/>
    </row>
    <row r="9" spans="1:30" s="1" customFormat="1" ht="5.85" customHeight="1" x14ac:dyDescent="0.25">
      <c r="A9" s="61"/>
      <c r="B9" s="61"/>
      <c r="C9" s="61"/>
      <c r="D9" s="61"/>
      <c r="E9" s="62"/>
      <c r="F9" s="62"/>
      <c r="G9" s="62"/>
      <c r="H9" s="128"/>
      <c r="I9" s="128"/>
      <c r="J9" s="127"/>
      <c r="K9" s="127"/>
      <c r="L9" s="127"/>
      <c r="M9" s="127"/>
      <c r="N9" s="127"/>
      <c r="O9" s="127"/>
      <c r="P9" s="127"/>
      <c r="Q9" s="127"/>
      <c r="R9" s="127"/>
      <c r="S9" s="127"/>
      <c r="T9" s="127"/>
      <c r="U9" s="127"/>
      <c r="V9" s="127"/>
      <c r="W9" s="127"/>
      <c r="X9" s="127"/>
      <c r="Y9" s="127"/>
      <c r="Z9" s="127"/>
      <c r="AA9" s="127"/>
    </row>
    <row r="10" spans="1:30" ht="12.95" customHeight="1" x14ac:dyDescent="0.25">
      <c r="A10" s="155" t="s">
        <v>3</v>
      </c>
      <c r="B10" s="156"/>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c r="AA10" s="157"/>
    </row>
    <row r="11" spans="1:30" customFormat="1" ht="5.85" customHeight="1" x14ac:dyDescent="0.25">
      <c r="A11" s="93"/>
      <c r="B11" s="63"/>
      <c r="C11" s="63"/>
      <c r="D11" s="63"/>
      <c r="E11" s="63"/>
      <c r="F11" s="63"/>
      <c r="G11" s="63"/>
      <c r="H11" s="63"/>
      <c r="I11" s="63"/>
      <c r="J11" s="63"/>
      <c r="K11" s="63"/>
      <c r="L11" s="63"/>
      <c r="M11" s="63"/>
      <c r="N11" s="63"/>
      <c r="O11" s="63"/>
      <c r="P11" s="63"/>
      <c r="Q11" s="63"/>
      <c r="R11" s="63"/>
      <c r="S11" s="63"/>
      <c r="T11" s="63"/>
      <c r="U11" s="63"/>
      <c r="V11" s="63"/>
      <c r="W11" s="63"/>
      <c r="X11" s="63"/>
      <c r="Y11" s="63"/>
      <c r="Z11" s="63"/>
      <c r="AA11" s="94"/>
    </row>
    <row r="12" spans="1:30" s="5" customFormat="1" ht="12.95" customHeight="1" x14ac:dyDescent="0.2">
      <c r="A12" s="95">
        <v>1</v>
      </c>
      <c r="B12" s="162" t="s">
        <v>82</v>
      </c>
      <c r="C12" s="162"/>
      <c r="D12" s="162"/>
      <c r="E12" s="162"/>
      <c r="F12" s="162"/>
      <c r="G12" s="162"/>
      <c r="H12" s="162"/>
      <c r="I12" s="162"/>
      <c r="J12" s="162"/>
      <c r="K12" s="162"/>
      <c r="L12" s="162"/>
      <c r="M12" s="162"/>
      <c r="N12" s="162"/>
      <c r="O12" s="162"/>
      <c r="P12" s="162"/>
      <c r="Q12" s="162"/>
      <c r="R12" s="59"/>
      <c r="S12" s="59"/>
      <c r="T12" s="59"/>
      <c r="U12" s="59"/>
      <c r="V12" s="59"/>
      <c r="W12" s="59"/>
      <c r="X12" s="109" t="s">
        <v>2</v>
      </c>
      <c r="Y12" s="171">
        <v>0</v>
      </c>
      <c r="Z12" s="171"/>
      <c r="AA12" s="172"/>
    </row>
    <row r="13" spans="1:30" s="2" customFormat="1" ht="3.6" customHeight="1" x14ac:dyDescent="0.25">
      <c r="A13" s="96"/>
      <c r="B13" s="64"/>
      <c r="C13" s="64"/>
      <c r="D13" s="64"/>
      <c r="E13" s="64"/>
      <c r="F13" s="64"/>
      <c r="G13" s="64"/>
      <c r="H13" s="64"/>
      <c r="I13" s="64"/>
      <c r="J13" s="64"/>
      <c r="K13" s="64"/>
      <c r="L13" s="65"/>
      <c r="M13" s="65"/>
      <c r="N13" s="65"/>
      <c r="O13" s="65"/>
      <c r="P13" s="65"/>
      <c r="Q13" s="65"/>
      <c r="R13" s="65"/>
      <c r="S13" s="65"/>
      <c r="T13" s="65"/>
      <c r="U13" s="65"/>
      <c r="V13" s="65"/>
      <c r="W13" s="65"/>
      <c r="X13" s="65"/>
      <c r="Y13" s="66"/>
      <c r="Z13" s="66"/>
      <c r="AA13" s="97"/>
    </row>
    <row r="14" spans="1:30" s="2" customFormat="1" ht="12.95" customHeight="1" x14ac:dyDescent="0.2">
      <c r="A14" s="98">
        <v>2</v>
      </c>
      <c r="B14" s="165" t="s">
        <v>83</v>
      </c>
      <c r="C14" s="165"/>
      <c r="D14" s="165"/>
      <c r="E14" s="165"/>
      <c r="F14" s="165"/>
      <c r="G14" s="165"/>
      <c r="H14" s="165"/>
      <c r="I14" s="165"/>
      <c r="J14" s="165"/>
      <c r="K14" s="165"/>
      <c r="L14" s="165"/>
      <c r="M14" s="165"/>
      <c r="N14" s="165"/>
      <c r="O14" s="165"/>
      <c r="P14" s="165"/>
      <c r="Q14" s="165"/>
      <c r="R14" s="65"/>
      <c r="S14" s="65"/>
      <c r="T14" s="65"/>
      <c r="U14" s="65"/>
      <c r="V14" s="65"/>
      <c r="W14" s="65"/>
      <c r="X14" s="108" t="s">
        <v>2</v>
      </c>
      <c r="Y14" s="166">
        <f>IF(AND(Y12&gt;0,Y12-('EID Household Member 1'!AM7+'EID Household Member 2'!AM7)&gt;0),Y12-('EID Household Member 1'!AM7+'EID Household Member 2'!AM7),0)</f>
        <v>0</v>
      </c>
      <c r="Z14" s="166"/>
      <c r="AA14" s="167"/>
    </row>
    <row r="15" spans="1:30" s="2" customFormat="1" ht="3.6" customHeight="1" x14ac:dyDescent="0.25">
      <c r="A15" s="96"/>
      <c r="B15" s="64"/>
      <c r="C15" s="64"/>
      <c r="D15" s="64"/>
      <c r="E15" s="64"/>
      <c r="F15" s="64"/>
      <c r="G15" s="64"/>
      <c r="H15" s="64"/>
      <c r="I15" s="64"/>
      <c r="J15" s="64"/>
      <c r="K15" s="64"/>
      <c r="L15" s="65"/>
      <c r="M15" s="65"/>
      <c r="N15" s="65"/>
      <c r="O15" s="65"/>
      <c r="P15" s="65"/>
      <c r="Q15" s="65"/>
      <c r="R15" s="65"/>
      <c r="S15" s="65"/>
      <c r="T15" s="65"/>
      <c r="U15" s="65"/>
      <c r="V15" s="65"/>
      <c r="W15" s="65"/>
      <c r="X15" s="65"/>
      <c r="Y15" s="66"/>
      <c r="Z15" s="66"/>
      <c r="AA15" s="97"/>
    </row>
    <row r="16" spans="1:30" s="5" customFormat="1" ht="12.95" customHeight="1" x14ac:dyDescent="0.2">
      <c r="A16" s="95">
        <v>3</v>
      </c>
      <c r="B16" s="162" t="s">
        <v>84</v>
      </c>
      <c r="C16" s="162"/>
      <c r="D16" s="162"/>
      <c r="E16" s="162"/>
      <c r="F16" s="162"/>
      <c r="G16" s="162"/>
      <c r="H16" s="162"/>
      <c r="I16" s="162"/>
      <c r="J16" s="162"/>
      <c r="K16" s="162"/>
      <c r="L16" s="162"/>
      <c r="M16" s="162"/>
      <c r="N16" s="162"/>
      <c r="O16" s="162"/>
      <c r="P16" s="162"/>
      <c r="Q16" s="162"/>
      <c r="R16" s="59"/>
      <c r="S16" s="59"/>
      <c r="T16" s="59"/>
      <c r="U16" s="59"/>
      <c r="V16" s="59"/>
      <c r="W16" s="59"/>
      <c r="X16" s="110" t="s">
        <v>2</v>
      </c>
      <c r="Y16" s="161">
        <f>IF(Y14=0,0,Y14/12)</f>
        <v>0</v>
      </c>
      <c r="Z16" s="161"/>
      <c r="AA16" s="170"/>
      <c r="AC16" s="5" t="s">
        <v>68</v>
      </c>
      <c r="AD16" s="5" t="s">
        <v>116</v>
      </c>
    </row>
    <row r="17" spans="1:30" customFormat="1" ht="5.85" customHeight="1" x14ac:dyDescent="0.25">
      <c r="A17" s="99"/>
      <c r="B17" s="100"/>
      <c r="C17" s="100"/>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1"/>
    </row>
    <row r="18" spans="1:30" ht="12.95" customHeight="1" x14ac:dyDescent="0.25">
      <c r="A18" s="155" t="s">
        <v>67</v>
      </c>
      <c r="B18" s="156"/>
      <c r="C18" s="156"/>
      <c r="D18" s="156"/>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C18" s="6" t="s">
        <v>16</v>
      </c>
      <c r="AD18" s="6" t="s">
        <v>117</v>
      </c>
    </row>
    <row r="19" spans="1:30" customFormat="1" ht="5.85" customHeight="1" x14ac:dyDescent="0.25">
      <c r="AC19" s="6" t="s">
        <v>17</v>
      </c>
      <c r="AD19" s="120" t="s">
        <v>118</v>
      </c>
    </row>
    <row r="20" spans="1:30" ht="12.95" customHeight="1" x14ac:dyDescent="0.25">
      <c r="A20" s="158" t="s">
        <v>71</v>
      </c>
      <c r="B20" s="159"/>
      <c r="C20" s="159"/>
      <c r="D20" s="159"/>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C20"/>
    </row>
    <row r="21" spans="1:30" s="1" customFormat="1" ht="3.6" customHeight="1" x14ac:dyDescent="0.25">
      <c r="A21" s="58"/>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row>
    <row r="22" spans="1:30" s="5" customFormat="1" ht="12.95" customHeight="1" x14ac:dyDescent="0.2">
      <c r="A22" s="88">
        <v>4</v>
      </c>
      <c r="B22" s="162" t="s">
        <v>0</v>
      </c>
      <c r="C22" s="162"/>
      <c r="D22" s="162"/>
      <c r="E22" s="162"/>
      <c r="F22" s="162"/>
      <c r="G22" s="162"/>
      <c r="H22" s="162"/>
      <c r="I22" s="162"/>
      <c r="J22" s="162"/>
      <c r="K22" s="162"/>
      <c r="L22" s="162"/>
      <c r="M22" s="162"/>
      <c r="N22" s="162"/>
      <c r="O22" s="162"/>
      <c r="P22" s="162"/>
      <c r="Q22" s="162"/>
      <c r="R22" s="59"/>
      <c r="S22" s="160">
        <v>0</v>
      </c>
      <c r="T22" s="160"/>
      <c r="U22" s="160"/>
      <c r="V22" s="160"/>
      <c r="W22" s="59"/>
      <c r="X22" s="110" t="s">
        <v>2</v>
      </c>
      <c r="Y22" s="161">
        <f>IF(S22=0,0,S22*480)</f>
        <v>0</v>
      </c>
      <c r="Z22" s="161"/>
      <c r="AA22" s="161"/>
    </row>
    <row r="23" spans="1:30" ht="36.6" customHeight="1" x14ac:dyDescent="0.25">
      <c r="A23" s="83"/>
      <c r="B23" s="154" t="s">
        <v>78</v>
      </c>
      <c r="C23" s="154"/>
      <c r="D23" s="154"/>
      <c r="E23" s="154"/>
      <c r="F23" s="154"/>
      <c r="G23" s="154"/>
      <c r="H23" s="154"/>
      <c r="I23" s="154"/>
      <c r="J23" s="154"/>
      <c r="K23" s="154"/>
      <c r="L23" s="154"/>
      <c r="M23" s="154"/>
      <c r="N23" s="154"/>
      <c r="O23" s="154"/>
      <c r="P23" s="154"/>
      <c r="Q23" s="154"/>
      <c r="R23" s="83"/>
      <c r="S23" s="164" t="s">
        <v>107</v>
      </c>
      <c r="T23" s="164"/>
      <c r="U23" s="164"/>
      <c r="V23" s="164"/>
      <c r="W23" s="83"/>
      <c r="X23" s="83"/>
      <c r="Y23" s="83"/>
      <c r="Z23" s="83"/>
      <c r="AA23" s="83"/>
      <c r="AB23" s="103"/>
      <c r="AC23" s="103"/>
      <c r="AD23" s="103"/>
    </row>
    <row r="24" spans="1:30" ht="5.85" customHeight="1" x14ac:dyDescent="0.25">
      <c r="A24" s="102"/>
      <c r="B24" s="117"/>
      <c r="C24" s="117"/>
      <c r="D24" s="117"/>
      <c r="E24" s="117"/>
      <c r="F24" s="117"/>
      <c r="G24" s="117"/>
      <c r="H24" s="117"/>
      <c r="I24" s="117"/>
      <c r="J24" s="117"/>
      <c r="K24" s="117"/>
      <c r="L24" s="117"/>
      <c r="M24" s="117"/>
      <c r="N24" s="117"/>
      <c r="O24" s="117"/>
      <c r="P24" s="117"/>
      <c r="Q24" s="117"/>
      <c r="R24" s="102"/>
      <c r="S24" s="118"/>
      <c r="T24" s="118"/>
      <c r="U24" s="118"/>
      <c r="V24" s="118"/>
      <c r="W24" s="102"/>
      <c r="X24" s="102"/>
      <c r="Y24" s="102"/>
      <c r="Z24" s="102"/>
      <c r="AA24" s="102"/>
    </row>
    <row r="25" spans="1:30" s="1" customFormat="1" ht="5.85" customHeight="1" x14ac:dyDescent="0.25">
      <c r="A25" s="61"/>
      <c r="B25" s="92"/>
      <c r="C25" s="92"/>
      <c r="D25" s="92"/>
      <c r="E25" s="92"/>
      <c r="F25" s="92"/>
      <c r="G25" s="92"/>
      <c r="H25" s="92"/>
      <c r="I25" s="92"/>
      <c r="J25" s="92"/>
      <c r="K25" s="92"/>
      <c r="L25" s="92"/>
      <c r="M25" s="92"/>
      <c r="N25" s="92"/>
      <c r="O25" s="92"/>
      <c r="P25" s="92"/>
      <c r="Q25" s="92"/>
      <c r="R25" s="61"/>
      <c r="S25" s="62"/>
      <c r="T25" s="62"/>
      <c r="U25" s="62"/>
      <c r="V25" s="62"/>
      <c r="W25" s="61"/>
      <c r="X25" s="61"/>
      <c r="Y25" s="61"/>
      <c r="Z25" s="61"/>
      <c r="AA25" s="61"/>
    </row>
    <row r="26" spans="1:30" s="5" customFormat="1" ht="12.95" customHeight="1" x14ac:dyDescent="0.2">
      <c r="A26" s="88">
        <v>5</v>
      </c>
      <c r="B26" s="162" t="s">
        <v>1</v>
      </c>
      <c r="C26" s="162"/>
      <c r="D26" s="162"/>
      <c r="E26" s="162"/>
      <c r="F26" s="162"/>
      <c r="G26" s="162"/>
      <c r="H26" s="162"/>
      <c r="I26" s="162"/>
      <c r="J26" s="162"/>
      <c r="K26" s="162"/>
      <c r="L26" s="162"/>
      <c r="M26" s="162"/>
      <c r="N26" s="162"/>
      <c r="O26" s="162"/>
      <c r="P26" s="162"/>
      <c r="Q26" s="162"/>
      <c r="R26" s="59"/>
      <c r="S26" s="163"/>
      <c r="T26" s="163"/>
      <c r="U26" s="163"/>
      <c r="V26" s="163"/>
      <c r="W26" s="59"/>
      <c r="X26" s="110" t="s">
        <v>2</v>
      </c>
      <c r="Y26" s="161">
        <f>IF(S26="Yes",400,0)</f>
        <v>0</v>
      </c>
      <c r="Z26" s="161"/>
      <c r="AA26" s="161"/>
      <c r="AC26" s="5" t="s">
        <v>18</v>
      </c>
    </row>
    <row r="27" spans="1:30" ht="61.35" customHeight="1" x14ac:dyDescent="0.25">
      <c r="A27" s="83"/>
      <c r="B27" s="154" t="s">
        <v>90</v>
      </c>
      <c r="C27" s="154"/>
      <c r="D27" s="154"/>
      <c r="E27" s="154"/>
      <c r="F27" s="154"/>
      <c r="G27" s="154"/>
      <c r="H27" s="154"/>
      <c r="I27" s="154"/>
      <c r="J27" s="154"/>
      <c r="K27" s="154"/>
      <c r="L27" s="154"/>
      <c r="M27" s="154"/>
      <c r="N27" s="154"/>
      <c r="O27" s="154"/>
      <c r="P27" s="154"/>
      <c r="Q27" s="154"/>
      <c r="R27" s="83"/>
      <c r="S27" s="164" t="s">
        <v>26</v>
      </c>
      <c r="T27" s="164"/>
      <c r="U27" s="164"/>
      <c r="V27" s="164"/>
      <c r="W27" s="83"/>
      <c r="X27" s="83"/>
      <c r="Y27" s="83"/>
      <c r="Z27" s="83"/>
      <c r="AA27" s="83"/>
      <c r="AB27" s="103"/>
      <c r="AC27" s="103"/>
      <c r="AD27" s="103"/>
    </row>
    <row r="28" spans="1:30" ht="5.85" customHeight="1" x14ac:dyDescent="0.25">
      <c r="A28" s="102"/>
      <c r="B28" s="117"/>
      <c r="C28" s="117"/>
      <c r="D28" s="117"/>
      <c r="E28" s="117"/>
      <c r="F28" s="117"/>
      <c r="G28" s="117"/>
      <c r="H28" s="117"/>
      <c r="I28" s="117"/>
      <c r="J28" s="117"/>
      <c r="K28" s="117"/>
      <c r="L28" s="117"/>
      <c r="M28" s="117"/>
      <c r="N28" s="117"/>
      <c r="O28" s="117"/>
      <c r="P28" s="117"/>
      <c r="Q28" s="117"/>
      <c r="R28" s="102"/>
      <c r="S28" s="118"/>
      <c r="T28" s="118"/>
      <c r="U28" s="118"/>
      <c r="V28" s="118"/>
      <c r="W28" s="102"/>
      <c r="X28" s="102"/>
      <c r="Y28" s="102"/>
      <c r="Z28" s="102"/>
      <c r="AA28" s="102"/>
      <c r="AC28" s="6" t="s">
        <v>16</v>
      </c>
    </row>
    <row r="29" spans="1:30" ht="5.85" customHeight="1" x14ac:dyDescent="0.25">
      <c r="A29" s="83"/>
      <c r="B29" s="87"/>
      <c r="C29" s="87"/>
      <c r="D29" s="87"/>
      <c r="E29" s="87"/>
      <c r="F29" s="87"/>
      <c r="G29" s="87"/>
      <c r="H29" s="87"/>
      <c r="I29" s="87"/>
      <c r="J29" s="87"/>
      <c r="K29" s="87"/>
      <c r="L29" s="87"/>
      <c r="M29" s="87"/>
      <c r="N29" s="87"/>
      <c r="O29" s="87"/>
      <c r="P29" s="87"/>
      <c r="Q29" s="87"/>
      <c r="R29" s="83"/>
      <c r="S29" s="83"/>
      <c r="T29" s="83"/>
      <c r="U29" s="83"/>
      <c r="V29" s="83"/>
      <c r="W29" s="83"/>
      <c r="X29" s="83"/>
      <c r="Y29" s="83"/>
      <c r="Z29" s="83"/>
      <c r="AA29" s="83"/>
      <c r="AC29" s="3" t="s">
        <v>17</v>
      </c>
    </row>
    <row r="30" spans="1:30" s="3" customFormat="1" ht="12.95" customHeight="1" x14ac:dyDescent="0.2">
      <c r="A30" s="106">
        <v>6</v>
      </c>
      <c r="B30" s="168" t="s">
        <v>66</v>
      </c>
      <c r="C30" s="168"/>
      <c r="D30" s="168"/>
      <c r="E30" s="168"/>
      <c r="F30" s="168"/>
      <c r="G30" s="168"/>
      <c r="H30" s="168"/>
      <c r="I30" s="168"/>
      <c r="J30" s="168"/>
      <c r="K30" s="168"/>
      <c r="L30" s="168"/>
      <c r="M30" s="168"/>
      <c r="N30" s="168"/>
      <c r="O30" s="168"/>
      <c r="P30" s="168"/>
      <c r="Q30" s="168"/>
      <c r="R30" s="67"/>
      <c r="S30" s="67"/>
      <c r="T30" s="67"/>
      <c r="U30" s="67"/>
      <c r="V30" s="67"/>
      <c r="W30" s="67"/>
      <c r="X30" s="108" t="s">
        <v>2</v>
      </c>
      <c r="Y30" s="151">
        <f>IF(T43=0,0,T43)</f>
        <v>0</v>
      </c>
      <c r="Z30" s="151"/>
      <c r="AA30" s="151"/>
      <c r="AC30" s="6"/>
    </row>
    <row r="31" spans="1:30" ht="61.35" customHeight="1" x14ac:dyDescent="0.25">
      <c r="A31" s="83"/>
      <c r="B31" s="154" t="s">
        <v>73</v>
      </c>
      <c r="C31" s="154"/>
      <c r="D31" s="154"/>
      <c r="E31" s="154"/>
      <c r="F31" s="154"/>
      <c r="G31" s="154"/>
      <c r="H31" s="154"/>
      <c r="I31" s="154"/>
      <c r="J31" s="154"/>
      <c r="K31" s="154"/>
      <c r="L31" s="154"/>
      <c r="M31" s="154"/>
      <c r="N31" s="154"/>
      <c r="O31" s="154"/>
      <c r="P31" s="154"/>
      <c r="Q31" s="154"/>
      <c r="R31" s="83"/>
      <c r="S31" s="83"/>
      <c r="T31" s="83"/>
      <c r="U31" s="83"/>
      <c r="V31" s="83"/>
      <c r="W31" s="83"/>
      <c r="X31" s="164" t="s">
        <v>108</v>
      </c>
      <c r="Y31" s="164"/>
      <c r="Z31" s="164"/>
      <c r="AA31" s="164"/>
    </row>
    <row r="32" spans="1:30" ht="3.6" customHeight="1" x14ac:dyDescent="0.25">
      <c r="A32" s="83"/>
      <c r="B32" s="87"/>
      <c r="C32" s="87"/>
      <c r="D32" s="87"/>
      <c r="E32" s="87"/>
      <c r="F32" s="87"/>
      <c r="G32" s="87"/>
      <c r="H32" s="87"/>
      <c r="I32" s="87"/>
      <c r="J32" s="87"/>
      <c r="K32" s="87"/>
      <c r="L32" s="87"/>
      <c r="M32" s="87"/>
      <c r="N32" s="87"/>
      <c r="O32" s="87"/>
      <c r="P32" s="87"/>
      <c r="Q32" s="87"/>
      <c r="R32" s="83"/>
      <c r="S32" s="83"/>
      <c r="T32" s="83"/>
      <c r="U32" s="83"/>
      <c r="V32" s="83"/>
      <c r="W32" s="83"/>
      <c r="X32" s="174" t="str">
        <f>IF(AND(T33&gt;0,Y26=0),"Error. To claim this deduction, Line 5 must equal $400.00.","")</f>
        <v/>
      </c>
      <c r="Y32" s="174"/>
      <c r="Z32" s="174"/>
      <c r="AA32" s="174"/>
    </row>
    <row r="33" spans="1:27" ht="12.95" customHeight="1" x14ac:dyDescent="0.2">
      <c r="A33" s="83"/>
      <c r="B33" s="149" t="s">
        <v>75</v>
      </c>
      <c r="C33" s="149"/>
      <c r="D33" s="149"/>
      <c r="E33" s="149"/>
      <c r="F33" s="149"/>
      <c r="G33" s="149"/>
      <c r="H33" s="149"/>
      <c r="I33" s="149"/>
      <c r="J33" s="149"/>
      <c r="K33" s="149"/>
      <c r="L33" s="149"/>
      <c r="M33" s="149"/>
      <c r="N33" s="149"/>
      <c r="O33" s="149"/>
      <c r="P33" s="149"/>
      <c r="Q33" s="149"/>
      <c r="R33" s="83"/>
      <c r="S33" s="111" t="s">
        <v>2</v>
      </c>
      <c r="T33" s="173">
        <v>0</v>
      </c>
      <c r="U33" s="173"/>
      <c r="V33" s="173"/>
      <c r="W33" s="83"/>
      <c r="X33" s="174"/>
      <c r="Y33" s="174"/>
      <c r="Z33" s="174"/>
      <c r="AA33" s="174"/>
    </row>
    <row r="34" spans="1:27" ht="3.6" customHeight="1" x14ac:dyDescent="0.25">
      <c r="A34" s="83"/>
      <c r="B34" s="82"/>
      <c r="C34" s="82"/>
      <c r="D34" s="82"/>
      <c r="E34" s="82"/>
      <c r="F34" s="82"/>
      <c r="G34" s="82"/>
      <c r="H34" s="82"/>
      <c r="I34" s="82"/>
      <c r="J34" s="82"/>
      <c r="K34" s="82"/>
      <c r="L34" s="82"/>
      <c r="M34" s="82"/>
      <c r="N34" s="82"/>
      <c r="O34" s="82"/>
      <c r="P34" s="82"/>
      <c r="Q34" s="82"/>
      <c r="R34" s="65"/>
      <c r="S34" s="65"/>
      <c r="T34" s="66"/>
      <c r="U34" s="66"/>
      <c r="V34" s="66"/>
      <c r="W34" s="65"/>
      <c r="X34" s="174"/>
      <c r="Y34" s="174"/>
      <c r="Z34" s="174"/>
      <c r="AA34" s="174"/>
    </row>
    <row r="35" spans="1:27" ht="12.95" customHeight="1" x14ac:dyDescent="0.25">
      <c r="A35" s="83"/>
      <c r="B35" s="149" t="s">
        <v>14</v>
      </c>
      <c r="C35" s="149"/>
      <c r="D35" s="149"/>
      <c r="E35" s="149"/>
      <c r="F35" s="149"/>
      <c r="G35" s="149"/>
      <c r="H35" s="149"/>
      <c r="I35" s="149"/>
      <c r="J35" s="149"/>
      <c r="K35" s="149"/>
      <c r="L35" s="149"/>
      <c r="M35" s="149"/>
      <c r="N35" s="149"/>
      <c r="O35" s="149"/>
      <c r="P35" s="149"/>
      <c r="Q35" s="149"/>
      <c r="R35" s="65"/>
      <c r="S35" s="65"/>
      <c r="T35" s="66"/>
      <c r="U35" s="66"/>
      <c r="V35" s="66"/>
      <c r="W35" s="65"/>
      <c r="X35" s="174"/>
      <c r="Y35" s="174"/>
      <c r="Z35" s="174"/>
      <c r="AA35" s="174"/>
    </row>
    <row r="36" spans="1:27" ht="12.95" customHeight="1" x14ac:dyDescent="0.25">
      <c r="A36" s="83"/>
      <c r="B36" s="149" t="s">
        <v>53</v>
      </c>
      <c r="C36" s="149"/>
      <c r="D36" s="149"/>
      <c r="E36" s="149"/>
      <c r="F36" s="149"/>
      <c r="G36" s="149"/>
      <c r="H36" s="149"/>
      <c r="I36" s="149"/>
      <c r="J36" s="149"/>
      <c r="K36" s="149"/>
      <c r="L36" s="149"/>
      <c r="M36" s="149"/>
      <c r="N36" s="149"/>
      <c r="O36" s="149"/>
      <c r="P36" s="149"/>
      <c r="Q36" s="149"/>
      <c r="R36" s="65"/>
      <c r="S36" s="65"/>
      <c r="T36" s="66"/>
      <c r="U36" s="66"/>
      <c r="V36" s="66"/>
      <c r="W36" s="65"/>
      <c r="X36" s="174"/>
      <c r="Y36" s="174"/>
      <c r="Z36" s="174"/>
      <c r="AA36" s="174"/>
    </row>
    <row r="37" spans="1:27" ht="12.95" customHeight="1" x14ac:dyDescent="0.2">
      <c r="A37" s="83"/>
      <c r="B37" s="149" t="s">
        <v>76</v>
      </c>
      <c r="C37" s="149"/>
      <c r="D37" s="149"/>
      <c r="E37" s="149"/>
      <c r="F37" s="149"/>
      <c r="G37" s="149"/>
      <c r="H37" s="149"/>
      <c r="I37" s="149"/>
      <c r="J37" s="149"/>
      <c r="K37" s="149"/>
      <c r="L37" s="149"/>
      <c r="M37" s="149"/>
      <c r="N37" s="149"/>
      <c r="O37" s="149"/>
      <c r="P37" s="149"/>
      <c r="Q37" s="149"/>
      <c r="R37" s="65"/>
      <c r="S37" s="111" t="s">
        <v>2</v>
      </c>
      <c r="T37" s="173">
        <v>0</v>
      </c>
      <c r="U37" s="173"/>
      <c r="V37" s="173"/>
      <c r="W37" s="65"/>
      <c r="Y37" s="85"/>
      <c r="Z37" s="85"/>
      <c r="AA37" s="85"/>
    </row>
    <row r="38" spans="1:27" ht="3.6" customHeight="1" x14ac:dyDescent="0.25">
      <c r="A38" s="83"/>
      <c r="B38" s="82"/>
      <c r="C38" s="82"/>
      <c r="D38" s="82"/>
      <c r="E38" s="82"/>
      <c r="F38" s="82"/>
      <c r="G38" s="82"/>
      <c r="H38" s="82"/>
      <c r="I38" s="82"/>
      <c r="J38" s="82"/>
      <c r="K38" s="82"/>
      <c r="L38" s="82"/>
      <c r="M38" s="82"/>
      <c r="N38" s="82"/>
      <c r="O38" s="82"/>
      <c r="P38" s="82"/>
      <c r="Q38" s="82"/>
      <c r="R38" s="65"/>
      <c r="S38" s="65"/>
      <c r="T38" s="66"/>
      <c r="U38" s="66"/>
      <c r="V38" s="66"/>
      <c r="W38" s="65"/>
      <c r="X38" s="174" t="str">
        <f>IF(AND(T37&gt;0,Y12=0),"Error. To claim this deduction, Line 1 must exceed $0.00 and include earned income.","")</f>
        <v/>
      </c>
      <c r="Y38" s="174"/>
      <c r="Z38" s="174"/>
      <c r="AA38" s="174"/>
    </row>
    <row r="39" spans="1:27" ht="12.95" customHeight="1" x14ac:dyDescent="0.2">
      <c r="A39" s="83"/>
      <c r="B39" s="149" t="s">
        <v>19</v>
      </c>
      <c r="C39" s="149"/>
      <c r="D39" s="149"/>
      <c r="E39" s="149"/>
      <c r="F39" s="149"/>
      <c r="G39" s="149"/>
      <c r="H39" s="149"/>
      <c r="I39" s="149"/>
      <c r="J39" s="149"/>
      <c r="K39" s="149"/>
      <c r="L39" s="149"/>
      <c r="M39" s="149"/>
      <c r="N39" s="149"/>
      <c r="O39" s="149"/>
      <c r="P39" s="149"/>
      <c r="Q39" s="149"/>
      <c r="R39" s="83"/>
      <c r="S39" s="112" t="s">
        <v>2</v>
      </c>
      <c r="T39" s="169">
        <f>IF((T33+T37=0),0,T33+T37)</f>
        <v>0</v>
      </c>
      <c r="U39" s="169"/>
      <c r="V39" s="169"/>
      <c r="W39" s="83"/>
      <c r="X39" s="174"/>
      <c r="Y39" s="174"/>
      <c r="Z39" s="174"/>
      <c r="AA39" s="174"/>
    </row>
    <row r="40" spans="1:27" ht="3.6" customHeight="1" x14ac:dyDescent="0.25">
      <c r="A40" s="83"/>
      <c r="B40" s="82"/>
      <c r="C40" s="82"/>
      <c r="D40" s="82"/>
      <c r="E40" s="82"/>
      <c r="F40" s="82"/>
      <c r="G40" s="82"/>
      <c r="H40" s="82"/>
      <c r="I40" s="82"/>
      <c r="J40" s="82"/>
      <c r="K40" s="82"/>
      <c r="L40" s="82"/>
      <c r="M40" s="82"/>
      <c r="N40" s="82"/>
      <c r="O40" s="82"/>
      <c r="P40" s="82"/>
      <c r="Q40" s="82"/>
      <c r="R40" s="83"/>
      <c r="S40" s="83"/>
      <c r="T40" s="69"/>
      <c r="U40" s="69"/>
      <c r="V40" s="69"/>
      <c r="W40" s="83"/>
      <c r="X40" s="174"/>
      <c r="Y40" s="174"/>
      <c r="Z40" s="174"/>
      <c r="AA40" s="174"/>
    </row>
    <row r="41" spans="1:27" ht="12.95" customHeight="1" x14ac:dyDescent="0.2">
      <c r="A41" s="83"/>
      <c r="B41" s="149" t="s">
        <v>20</v>
      </c>
      <c r="C41" s="149"/>
      <c r="D41" s="149"/>
      <c r="E41" s="149"/>
      <c r="F41" s="149"/>
      <c r="G41" s="149"/>
      <c r="H41" s="149"/>
      <c r="I41" s="149"/>
      <c r="J41" s="149"/>
      <c r="K41" s="149"/>
      <c r="L41" s="149"/>
      <c r="M41" s="149"/>
      <c r="N41" s="149"/>
      <c r="O41" s="149"/>
      <c r="P41" s="149"/>
      <c r="Q41" s="149"/>
      <c r="R41" s="83"/>
      <c r="S41" s="112" t="s">
        <v>2</v>
      </c>
      <c r="T41" s="169">
        <f>IF(Y14=0,0,Y14*0.03)</f>
        <v>0</v>
      </c>
      <c r="U41" s="169"/>
      <c r="V41" s="169"/>
      <c r="W41" s="83"/>
      <c r="X41" s="174"/>
      <c r="Y41" s="174"/>
      <c r="Z41" s="174"/>
      <c r="AA41" s="174"/>
    </row>
    <row r="42" spans="1:27" ht="3.6" customHeight="1" x14ac:dyDescent="0.25">
      <c r="A42" s="83"/>
      <c r="B42" s="82"/>
      <c r="C42" s="82"/>
      <c r="D42" s="82"/>
      <c r="E42" s="82"/>
      <c r="F42" s="82"/>
      <c r="G42" s="82"/>
      <c r="H42" s="82"/>
      <c r="I42" s="82"/>
      <c r="J42" s="82"/>
      <c r="K42" s="82"/>
      <c r="L42" s="82"/>
      <c r="M42" s="82"/>
      <c r="N42" s="82"/>
      <c r="O42" s="82"/>
      <c r="P42" s="82"/>
      <c r="Q42" s="82"/>
      <c r="R42" s="83"/>
      <c r="S42" s="83"/>
      <c r="T42" s="69"/>
      <c r="U42" s="69"/>
      <c r="V42" s="69"/>
      <c r="W42" s="83"/>
      <c r="X42" s="174"/>
      <c r="Y42" s="174"/>
      <c r="Z42" s="174"/>
      <c r="AA42" s="174"/>
    </row>
    <row r="43" spans="1:27" ht="12.95" customHeight="1" x14ac:dyDescent="0.2">
      <c r="A43" s="83"/>
      <c r="B43" s="149" t="s">
        <v>21</v>
      </c>
      <c r="C43" s="149"/>
      <c r="D43" s="149"/>
      <c r="E43" s="149"/>
      <c r="F43" s="149"/>
      <c r="G43" s="149"/>
      <c r="H43" s="149"/>
      <c r="I43" s="149"/>
      <c r="J43" s="149"/>
      <c r="K43" s="149"/>
      <c r="L43" s="149"/>
      <c r="M43" s="149"/>
      <c r="N43" s="149"/>
      <c r="O43" s="149"/>
      <c r="P43" s="149"/>
      <c r="Q43" s="149"/>
      <c r="R43" s="83"/>
      <c r="S43" s="112" t="s">
        <v>2</v>
      </c>
      <c r="T43" s="169">
        <f>IF((T39-T41)&lt;0,0,(T39-T41))</f>
        <v>0</v>
      </c>
      <c r="U43" s="169"/>
      <c r="V43" s="169"/>
      <c r="W43" s="83"/>
      <c r="X43" s="174"/>
      <c r="Y43" s="174"/>
      <c r="Z43" s="174"/>
      <c r="AA43" s="174"/>
    </row>
    <row r="44" spans="1:27" ht="12.2" customHeight="1" x14ac:dyDescent="0.25">
      <c r="A44" s="83"/>
      <c r="B44" s="154" t="s">
        <v>103</v>
      </c>
      <c r="C44" s="154"/>
      <c r="D44" s="154"/>
      <c r="E44" s="154"/>
      <c r="F44" s="154"/>
      <c r="G44" s="154"/>
      <c r="H44" s="154"/>
      <c r="I44" s="154"/>
      <c r="J44" s="154"/>
      <c r="K44" s="154"/>
      <c r="L44" s="154"/>
      <c r="M44" s="154"/>
      <c r="N44" s="154"/>
      <c r="O44" s="154"/>
      <c r="P44" s="154"/>
      <c r="Q44" s="154"/>
      <c r="R44" s="83"/>
      <c r="S44" s="83"/>
      <c r="T44" s="69"/>
      <c r="U44" s="69"/>
      <c r="V44" s="69"/>
      <c r="W44" s="83"/>
      <c r="X44" s="174"/>
      <c r="Y44" s="174"/>
      <c r="Z44" s="174"/>
      <c r="AA44" s="174"/>
    </row>
    <row r="45" spans="1:27" ht="5.85" customHeight="1" x14ac:dyDescent="0.25">
      <c r="A45" s="102"/>
      <c r="B45" s="117"/>
      <c r="C45" s="117"/>
      <c r="D45" s="117"/>
      <c r="E45" s="117"/>
      <c r="F45" s="117"/>
      <c r="G45" s="117"/>
      <c r="H45" s="117"/>
      <c r="I45" s="117"/>
      <c r="J45" s="117"/>
      <c r="K45" s="117"/>
      <c r="L45" s="117"/>
      <c r="M45" s="117"/>
      <c r="N45" s="117"/>
      <c r="O45" s="117"/>
      <c r="P45" s="117"/>
      <c r="Q45" s="117"/>
      <c r="R45" s="102"/>
      <c r="S45" s="102"/>
      <c r="T45" s="104"/>
      <c r="U45" s="104"/>
      <c r="V45" s="104"/>
      <c r="W45" s="102"/>
      <c r="X45" s="119"/>
      <c r="Y45" s="119"/>
      <c r="Z45" s="119"/>
      <c r="AA45" s="119"/>
    </row>
    <row r="46" spans="1:27" ht="5.85" customHeight="1" x14ac:dyDescent="0.25">
      <c r="A46" s="83"/>
      <c r="B46" s="87"/>
      <c r="C46" s="87"/>
      <c r="D46" s="87"/>
      <c r="E46" s="87"/>
      <c r="F46" s="87"/>
      <c r="G46" s="87"/>
      <c r="H46" s="87"/>
      <c r="I46" s="87"/>
      <c r="J46" s="87"/>
      <c r="K46" s="87"/>
      <c r="L46" s="87"/>
      <c r="M46" s="87"/>
      <c r="N46" s="87"/>
      <c r="O46" s="87"/>
      <c r="P46" s="87"/>
      <c r="Q46" s="87"/>
      <c r="R46" s="83"/>
      <c r="S46" s="83"/>
      <c r="T46" s="83"/>
      <c r="U46" s="83"/>
      <c r="V46" s="83"/>
      <c r="W46" s="83"/>
      <c r="X46" s="83"/>
      <c r="Y46" s="83"/>
      <c r="Z46" s="83"/>
      <c r="AA46" s="83"/>
    </row>
    <row r="47" spans="1:27" s="5" customFormat="1" ht="12.95" customHeight="1" x14ac:dyDescent="0.2">
      <c r="A47" s="88">
        <v>7</v>
      </c>
      <c r="B47" s="162" t="s">
        <v>4</v>
      </c>
      <c r="C47" s="162"/>
      <c r="D47" s="162"/>
      <c r="E47" s="162"/>
      <c r="F47" s="162"/>
      <c r="G47" s="162"/>
      <c r="H47" s="162"/>
      <c r="I47" s="162"/>
      <c r="J47" s="162"/>
      <c r="K47" s="162"/>
      <c r="L47" s="162"/>
      <c r="M47" s="162"/>
      <c r="N47" s="162"/>
      <c r="O47" s="162"/>
      <c r="P47" s="162"/>
      <c r="Q47" s="162"/>
      <c r="R47" s="59"/>
      <c r="S47" s="59"/>
      <c r="T47" s="59"/>
      <c r="U47" s="59"/>
      <c r="V47" s="59"/>
      <c r="W47" s="59"/>
      <c r="X47" s="109" t="s">
        <v>2</v>
      </c>
      <c r="Y47" s="171">
        <v>0</v>
      </c>
      <c r="Z47" s="171"/>
      <c r="AA47" s="171"/>
    </row>
    <row r="48" spans="1:27" ht="61.35" customHeight="1" x14ac:dyDescent="0.25">
      <c r="A48" s="83"/>
      <c r="B48" s="154" t="s">
        <v>70</v>
      </c>
      <c r="C48" s="154"/>
      <c r="D48" s="154"/>
      <c r="E48" s="154"/>
      <c r="F48" s="154"/>
      <c r="G48" s="154"/>
      <c r="H48" s="154"/>
      <c r="I48" s="154"/>
      <c r="J48" s="154"/>
      <c r="K48" s="154"/>
      <c r="L48" s="154"/>
      <c r="M48" s="154"/>
      <c r="N48" s="154"/>
      <c r="O48" s="154"/>
      <c r="P48" s="154"/>
      <c r="Q48" s="154"/>
      <c r="R48" s="83"/>
      <c r="S48" s="83"/>
      <c r="T48" s="83"/>
      <c r="U48" s="83"/>
      <c r="V48" s="83"/>
      <c r="W48" s="83"/>
      <c r="X48" s="83"/>
      <c r="Y48" s="83"/>
      <c r="Z48" s="83"/>
      <c r="AA48" s="83"/>
    </row>
    <row r="49" spans="1:29" ht="12.95" customHeight="1" x14ac:dyDescent="0.25">
      <c r="A49" s="176" t="s">
        <v>62</v>
      </c>
      <c r="B49" s="176"/>
      <c r="C49" s="176"/>
      <c r="D49" s="176"/>
      <c r="E49" s="176"/>
      <c r="F49" s="176"/>
      <c r="G49" s="176"/>
      <c r="H49" s="176"/>
      <c r="I49" s="176"/>
      <c r="J49" s="176"/>
      <c r="K49" s="176"/>
      <c r="L49" s="176"/>
      <c r="M49" s="176"/>
      <c r="N49" s="176"/>
      <c r="O49" s="176"/>
      <c r="P49" s="176"/>
      <c r="Q49" s="176"/>
      <c r="R49" s="176"/>
      <c r="S49" s="176"/>
      <c r="T49" s="176"/>
      <c r="U49" s="176"/>
      <c r="V49" s="176"/>
      <c r="W49" s="176"/>
      <c r="X49" s="176"/>
      <c r="Y49" s="176"/>
      <c r="Z49" s="176"/>
      <c r="AA49" s="176"/>
      <c r="AC49" s="4"/>
    </row>
    <row r="50" spans="1:29" ht="5.85" customHeight="1" x14ac:dyDescent="0.25">
      <c r="A50" s="83"/>
      <c r="B50" s="83"/>
      <c r="C50" s="83"/>
      <c r="D50" s="83"/>
      <c r="E50" s="83"/>
      <c r="F50" s="83"/>
      <c r="G50" s="83"/>
      <c r="H50" s="83"/>
      <c r="I50" s="83"/>
      <c r="J50" s="83"/>
      <c r="K50" s="83"/>
      <c r="L50" s="83"/>
      <c r="M50" s="83"/>
      <c r="N50" s="83"/>
      <c r="O50" s="83"/>
      <c r="P50" s="83"/>
      <c r="Q50" s="83"/>
      <c r="R50" s="83"/>
      <c r="S50" s="83"/>
      <c r="T50" s="83"/>
      <c r="U50" s="83"/>
      <c r="V50" s="83"/>
      <c r="W50" s="83"/>
      <c r="X50" s="83"/>
      <c r="Y50" s="83"/>
      <c r="Z50" s="83"/>
      <c r="AA50" s="83"/>
    </row>
    <row r="51" spans="1:29" s="5" customFormat="1" ht="12.95" customHeight="1" x14ac:dyDescent="0.2">
      <c r="A51" s="88">
        <v>8</v>
      </c>
      <c r="B51" s="162" t="s">
        <v>7</v>
      </c>
      <c r="C51" s="162"/>
      <c r="D51" s="162"/>
      <c r="E51" s="162"/>
      <c r="F51" s="162"/>
      <c r="G51" s="162"/>
      <c r="H51" s="162"/>
      <c r="I51" s="162"/>
      <c r="J51" s="162"/>
      <c r="K51" s="162"/>
      <c r="L51" s="162"/>
      <c r="M51" s="162"/>
      <c r="N51" s="162"/>
      <c r="O51" s="162"/>
      <c r="P51" s="162"/>
      <c r="Q51" s="162"/>
      <c r="R51" s="59"/>
      <c r="S51" s="70"/>
      <c r="T51" s="70"/>
      <c r="U51" s="70"/>
      <c r="V51" s="70"/>
      <c r="W51" s="59"/>
      <c r="X51" s="108" t="s">
        <v>2</v>
      </c>
      <c r="Y51" s="151">
        <f>IF(T60=0,0,T60)</f>
        <v>0</v>
      </c>
      <c r="Z51" s="151"/>
      <c r="AA51" s="151"/>
    </row>
    <row r="52" spans="1:29" ht="3.6" customHeight="1"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164" t="s">
        <v>109</v>
      </c>
      <c r="Y52" s="164"/>
      <c r="Z52" s="164"/>
      <c r="AA52" s="164"/>
    </row>
    <row r="53" spans="1:29" ht="12.95" customHeight="1" x14ac:dyDescent="0.2">
      <c r="A53" s="83"/>
      <c r="B53" s="149" t="s">
        <v>22</v>
      </c>
      <c r="C53" s="150"/>
      <c r="D53" s="150"/>
      <c r="E53" s="150"/>
      <c r="F53" s="150"/>
      <c r="G53" s="150"/>
      <c r="H53" s="150"/>
      <c r="I53" s="150"/>
      <c r="J53" s="150"/>
      <c r="K53" s="150"/>
      <c r="L53" s="150"/>
      <c r="M53" s="150"/>
      <c r="N53" s="150"/>
      <c r="O53" s="150"/>
      <c r="P53" s="150"/>
      <c r="Q53" s="150"/>
      <c r="R53" s="83"/>
      <c r="S53" s="113" t="s">
        <v>2</v>
      </c>
      <c r="T53" s="169">
        <f>IF(Y14=0,0,Y14)</f>
        <v>0</v>
      </c>
      <c r="U53" s="169"/>
      <c r="V53" s="169"/>
      <c r="W53" s="83"/>
      <c r="X53" s="164"/>
      <c r="Y53" s="164"/>
      <c r="Z53" s="164"/>
      <c r="AA53" s="164"/>
    </row>
    <row r="54" spans="1:29" ht="3.6" customHeight="1" x14ac:dyDescent="0.25">
      <c r="A54" s="83"/>
      <c r="B54" s="83"/>
      <c r="C54" s="83"/>
      <c r="D54" s="83"/>
      <c r="E54" s="83"/>
      <c r="F54" s="83"/>
      <c r="G54" s="83"/>
      <c r="H54" s="83"/>
      <c r="I54" s="83"/>
      <c r="J54" s="83"/>
      <c r="K54" s="83"/>
      <c r="L54" s="83"/>
      <c r="M54" s="83"/>
      <c r="N54" s="83"/>
      <c r="O54" s="83"/>
      <c r="P54" s="83"/>
      <c r="Q54" s="83"/>
      <c r="R54" s="83"/>
      <c r="S54" s="83"/>
      <c r="T54" s="83"/>
      <c r="U54" s="83"/>
      <c r="V54" s="83"/>
      <c r="W54" s="83"/>
      <c r="X54" s="83"/>
      <c r="Y54" s="83"/>
      <c r="Z54" s="83"/>
      <c r="AA54" s="83"/>
    </row>
    <row r="55" spans="1:29" ht="12.95" customHeight="1" x14ac:dyDescent="0.2">
      <c r="A55" s="83"/>
      <c r="B55" s="149" t="s">
        <v>77</v>
      </c>
      <c r="C55" s="150"/>
      <c r="D55" s="150"/>
      <c r="E55" s="150"/>
      <c r="F55" s="150"/>
      <c r="G55" s="150"/>
      <c r="H55" s="150"/>
      <c r="I55" s="150"/>
      <c r="J55" s="150"/>
      <c r="K55" s="150"/>
      <c r="L55" s="150"/>
      <c r="M55" s="150"/>
      <c r="N55" s="150"/>
      <c r="O55" s="150"/>
      <c r="P55" s="150"/>
      <c r="Q55" s="150"/>
      <c r="R55" s="83"/>
      <c r="S55" s="113" t="s">
        <v>2</v>
      </c>
      <c r="T55" s="169">
        <f>IF((Y22+Y26+Y30+Y47)=0,0,(Y22+Y26+Y30+Y47))</f>
        <v>0</v>
      </c>
      <c r="U55" s="169"/>
      <c r="V55" s="169"/>
      <c r="W55" s="83"/>
      <c r="X55" s="83"/>
      <c r="Y55" s="83"/>
      <c r="Z55" s="83"/>
      <c r="AA55" s="83"/>
    </row>
    <row r="56" spans="1:29" ht="3.6" customHeight="1"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row>
    <row r="57" spans="1:29" ht="12.95" customHeight="1" x14ac:dyDescent="0.2">
      <c r="A57" s="83"/>
      <c r="B57" s="149" t="s">
        <v>13</v>
      </c>
      <c r="C57" s="150"/>
      <c r="D57" s="150"/>
      <c r="E57" s="150"/>
      <c r="F57" s="150"/>
      <c r="G57" s="150"/>
      <c r="H57" s="150"/>
      <c r="I57" s="150"/>
      <c r="J57" s="150"/>
      <c r="K57" s="150"/>
      <c r="L57" s="150"/>
      <c r="M57" s="150"/>
      <c r="N57" s="150"/>
      <c r="O57" s="150"/>
      <c r="P57" s="150"/>
      <c r="Q57" s="150"/>
      <c r="R57" s="83"/>
      <c r="S57" s="113" t="s">
        <v>2</v>
      </c>
      <c r="T57" s="169">
        <f>IF((T53-T55)&lt;0,0,(T53-T55))</f>
        <v>0</v>
      </c>
      <c r="U57" s="169"/>
      <c r="V57" s="169"/>
      <c r="W57" s="83"/>
      <c r="X57" s="83"/>
      <c r="Y57" s="83"/>
      <c r="Z57" s="83"/>
      <c r="AA57" s="83"/>
    </row>
    <row r="58" spans="1:29" ht="12.2" customHeight="1" x14ac:dyDescent="0.25">
      <c r="A58" s="83"/>
      <c r="B58" s="154" t="s">
        <v>102</v>
      </c>
      <c r="C58" s="154"/>
      <c r="D58" s="154"/>
      <c r="E58" s="154"/>
      <c r="F58" s="154"/>
      <c r="G58" s="154"/>
      <c r="H58" s="154"/>
      <c r="I58" s="154"/>
      <c r="J58" s="154"/>
      <c r="K58" s="154"/>
      <c r="L58" s="154"/>
      <c r="M58" s="154"/>
      <c r="N58" s="154"/>
      <c r="O58" s="154"/>
      <c r="P58" s="154"/>
      <c r="Q58" s="154"/>
      <c r="R58" s="83"/>
      <c r="S58" s="65"/>
      <c r="T58" s="66"/>
      <c r="U58" s="66"/>
      <c r="V58" s="66"/>
      <c r="W58" s="83"/>
      <c r="X58" s="83"/>
      <c r="Y58" s="83"/>
      <c r="Z58" s="83"/>
      <c r="AA58" s="83"/>
    </row>
    <row r="59" spans="1:29" ht="3.6" customHeight="1"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row>
    <row r="60" spans="1:29" ht="12.95" customHeight="1" x14ac:dyDescent="0.2">
      <c r="A60" s="83"/>
      <c r="B60" s="150" t="s">
        <v>8</v>
      </c>
      <c r="C60" s="150"/>
      <c r="D60" s="150"/>
      <c r="E60" s="150"/>
      <c r="F60" s="150"/>
      <c r="G60" s="150"/>
      <c r="H60" s="150"/>
      <c r="I60" s="150"/>
      <c r="J60" s="150"/>
      <c r="K60" s="150"/>
      <c r="L60" s="150"/>
      <c r="M60" s="150"/>
      <c r="N60" s="150"/>
      <c r="O60" s="150"/>
      <c r="P60" s="150"/>
      <c r="Q60" s="150"/>
      <c r="R60" s="83"/>
      <c r="S60" s="113" t="s">
        <v>2</v>
      </c>
      <c r="T60" s="169">
        <f>IF(T57=0,0,T57/12)</f>
        <v>0</v>
      </c>
      <c r="U60" s="169"/>
      <c r="V60" s="169"/>
      <c r="W60" s="83"/>
      <c r="X60" s="83"/>
      <c r="Y60" s="83"/>
      <c r="Z60" s="83"/>
      <c r="AA60" s="83"/>
    </row>
    <row r="61" spans="1:29" ht="12.2" customHeight="1" x14ac:dyDescent="0.25">
      <c r="A61" s="83"/>
      <c r="B61" s="177" t="s">
        <v>101</v>
      </c>
      <c r="C61" s="177"/>
      <c r="D61" s="177"/>
      <c r="E61" s="177"/>
      <c r="F61" s="177"/>
      <c r="G61" s="177"/>
      <c r="H61" s="177"/>
      <c r="I61" s="177"/>
      <c r="J61" s="177"/>
      <c r="K61" s="177"/>
      <c r="L61" s="177"/>
      <c r="M61" s="177"/>
      <c r="N61" s="177"/>
      <c r="O61" s="177"/>
      <c r="P61" s="177"/>
      <c r="Q61" s="177"/>
      <c r="R61" s="83"/>
      <c r="S61" s="83"/>
      <c r="T61" s="83"/>
      <c r="U61" s="83"/>
      <c r="V61" s="83"/>
      <c r="W61" s="83"/>
      <c r="X61" s="83"/>
      <c r="Y61" s="83"/>
      <c r="Z61" s="83"/>
      <c r="AA61" s="83"/>
    </row>
    <row r="62" spans="1:29" s="120" customFormat="1" ht="5.85" customHeight="1" x14ac:dyDescent="0.2"/>
    <row r="63" spans="1:29" ht="12.95" customHeight="1" x14ac:dyDescent="0.25">
      <c r="A63" s="176" t="s">
        <v>63</v>
      </c>
      <c r="B63" s="176"/>
      <c r="C63" s="176"/>
      <c r="D63" s="176"/>
      <c r="E63" s="176"/>
      <c r="F63" s="176"/>
      <c r="G63" s="176"/>
      <c r="H63" s="176"/>
      <c r="I63" s="176"/>
      <c r="J63" s="176"/>
      <c r="K63" s="176"/>
      <c r="L63" s="176"/>
      <c r="M63" s="176"/>
      <c r="N63" s="176"/>
      <c r="O63" s="176"/>
      <c r="P63" s="176"/>
      <c r="Q63" s="176"/>
      <c r="R63" s="176"/>
      <c r="S63" s="176"/>
      <c r="T63" s="176"/>
      <c r="U63" s="176"/>
      <c r="V63" s="176"/>
      <c r="W63" s="176"/>
      <c r="X63" s="176"/>
      <c r="Y63" s="176"/>
      <c r="Z63" s="176"/>
      <c r="AA63" s="176"/>
    </row>
    <row r="64" spans="1:29" ht="5.85" customHeight="1"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row>
    <row r="65" spans="1:27" s="5" customFormat="1" ht="12.95" customHeight="1" x14ac:dyDescent="0.2">
      <c r="A65" s="88">
        <v>9</v>
      </c>
      <c r="B65" s="162" t="s">
        <v>64</v>
      </c>
      <c r="C65" s="162"/>
      <c r="D65" s="162"/>
      <c r="E65" s="162"/>
      <c r="F65" s="162"/>
      <c r="G65" s="162"/>
      <c r="H65" s="162"/>
      <c r="I65" s="162"/>
      <c r="J65" s="162"/>
      <c r="K65" s="162"/>
      <c r="L65" s="162"/>
      <c r="M65" s="162"/>
      <c r="N65" s="162"/>
      <c r="O65" s="162"/>
      <c r="P65" s="162"/>
      <c r="Q65" s="162"/>
      <c r="R65" s="59"/>
      <c r="S65" s="59"/>
      <c r="T65" s="59"/>
      <c r="U65" s="59"/>
      <c r="V65" s="59"/>
      <c r="W65" s="59"/>
      <c r="X65" s="108" t="s">
        <v>2</v>
      </c>
      <c r="Y65" s="151">
        <f>IF(T78=0,0,T78)</f>
        <v>0</v>
      </c>
      <c r="Z65" s="151"/>
      <c r="AA65" s="151"/>
    </row>
    <row r="66" spans="1:27" ht="3.6" customHeight="1"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164" t="s">
        <v>110</v>
      </c>
      <c r="Y66" s="164"/>
      <c r="Z66" s="164"/>
      <c r="AA66" s="164"/>
    </row>
    <row r="67" spans="1:27" ht="12.95" customHeight="1" x14ac:dyDescent="0.2">
      <c r="A67" s="83"/>
      <c r="B67" s="150" t="s">
        <v>65</v>
      </c>
      <c r="C67" s="150"/>
      <c r="D67" s="150"/>
      <c r="E67" s="150"/>
      <c r="F67" s="150"/>
      <c r="G67" s="150"/>
      <c r="H67" s="150"/>
      <c r="I67" s="150"/>
      <c r="J67" s="150"/>
      <c r="K67" s="150"/>
      <c r="L67" s="150"/>
      <c r="M67" s="150"/>
      <c r="N67" s="150"/>
      <c r="O67" s="150"/>
      <c r="P67" s="150"/>
      <c r="Q67" s="150"/>
      <c r="R67" s="83"/>
      <c r="S67" s="113" t="s">
        <v>2</v>
      </c>
      <c r="T67" s="175">
        <f>IF(Y51=0,0,(Y51*0.3))</f>
        <v>0</v>
      </c>
      <c r="U67" s="175"/>
      <c r="V67" s="175"/>
      <c r="W67" s="83"/>
      <c r="X67" s="164"/>
      <c r="Y67" s="164"/>
      <c r="Z67" s="164"/>
      <c r="AA67" s="164"/>
    </row>
    <row r="68" spans="1:27" ht="3.6" customHeight="1"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174" t="str">
        <f>IF(AND(OR(T85&lt;T87,T85=T87),T85&gt;0,T89=0),"Household does not qualify for rental assistance services.","")</f>
        <v/>
      </c>
      <c r="Y68" s="174"/>
      <c r="Z68" s="174"/>
      <c r="AA68" s="174"/>
    </row>
    <row r="69" spans="1:27" ht="12.95" customHeight="1" x14ac:dyDescent="0.2">
      <c r="A69" s="83"/>
      <c r="B69" s="150" t="s">
        <v>23</v>
      </c>
      <c r="C69" s="150"/>
      <c r="D69" s="150"/>
      <c r="E69" s="150"/>
      <c r="F69" s="150"/>
      <c r="G69" s="150"/>
      <c r="H69" s="150"/>
      <c r="I69" s="150"/>
      <c r="J69" s="150"/>
      <c r="K69" s="150"/>
      <c r="L69" s="150"/>
      <c r="M69" s="150"/>
      <c r="N69" s="150"/>
      <c r="O69" s="150"/>
      <c r="P69" s="150"/>
      <c r="Q69" s="150"/>
      <c r="R69" s="83"/>
      <c r="S69" s="113" t="s">
        <v>2</v>
      </c>
      <c r="T69" s="175">
        <f>IF(Y16=0,0,(Y16*0.1))</f>
        <v>0</v>
      </c>
      <c r="U69" s="175"/>
      <c r="V69" s="175"/>
      <c r="W69" s="83"/>
      <c r="X69" s="174"/>
      <c r="Y69" s="174"/>
      <c r="Z69" s="174"/>
      <c r="AA69" s="174"/>
    </row>
    <row r="70" spans="1:27" ht="3.6" customHeight="1"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174"/>
      <c r="Y70" s="174"/>
      <c r="Z70" s="174"/>
      <c r="AA70" s="174"/>
    </row>
    <row r="71" spans="1:27" ht="12.95" customHeight="1" x14ac:dyDescent="0.2">
      <c r="A71" s="83"/>
      <c r="B71" s="150" t="s">
        <v>9</v>
      </c>
      <c r="C71" s="150"/>
      <c r="D71" s="150"/>
      <c r="E71" s="150"/>
      <c r="F71" s="150"/>
      <c r="G71" s="150"/>
      <c r="H71" s="150"/>
      <c r="I71" s="150"/>
      <c r="J71" s="150"/>
      <c r="K71" s="150"/>
      <c r="L71" s="150"/>
      <c r="M71" s="150"/>
      <c r="N71" s="150"/>
      <c r="O71" s="150"/>
      <c r="P71" s="150"/>
      <c r="Q71" s="150"/>
      <c r="R71" s="83"/>
      <c r="S71" s="111" t="s">
        <v>2</v>
      </c>
      <c r="T71" s="173">
        <v>0</v>
      </c>
      <c r="U71" s="173"/>
      <c r="V71" s="173"/>
      <c r="W71" s="83"/>
      <c r="X71" s="174"/>
      <c r="Y71" s="174"/>
      <c r="Z71" s="174"/>
      <c r="AA71" s="174"/>
    </row>
    <row r="72" spans="1:27" ht="3.6" customHeight="1"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174"/>
      <c r="Y72" s="174"/>
      <c r="Z72" s="174"/>
      <c r="AA72" s="174"/>
    </row>
    <row r="73" spans="1:27" ht="12.95" customHeight="1" x14ac:dyDescent="0.2">
      <c r="A73" s="83"/>
      <c r="B73" s="150" t="s">
        <v>130</v>
      </c>
      <c r="C73" s="150"/>
      <c r="D73" s="150"/>
      <c r="E73" s="150"/>
      <c r="F73" s="150"/>
      <c r="G73" s="150"/>
      <c r="H73" s="150"/>
      <c r="I73" s="150"/>
      <c r="J73" s="150"/>
      <c r="K73" s="150"/>
      <c r="L73" s="150"/>
      <c r="M73" s="150"/>
      <c r="N73" s="150"/>
      <c r="O73" s="150"/>
      <c r="P73" s="150"/>
      <c r="Q73" s="150"/>
      <c r="R73" s="83"/>
      <c r="S73" s="113" t="s">
        <v>2</v>
      </c>
      <c r="T73" s="175">
        <f>IF((AND(T67,T69,T71)=0),0,MAX(T67,T69,T71))</f>
        <v>0</v>
      </c>
      <c r="U73" s="175"/>
      <c r="V73" s="175"/>
      <c r="W73" s="83"/>
      <c r="X73" s="174"/>
      <c r="Y73" s="174"/>
      <c r="Z73" s="174"/>
      <c r="AA73" s="174"/>
    </row>
    <row r="74" spans="1:27" ht="3.6" customHeight="1"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174" t="str">
        <f>IF(AND(T75&gt;T73,Y65=0,T96=0),"Household may qualify for a utility reimbursement. Enter data from Form H on Line 11a.","")</f>
        <v/>
      </c>
      <c r="Y74" s="174"/>
      <c r="Z74" s="174"/>
      <c r="AA74" s="174"/>
    </row>
    <row r="75" spans="1:27" ht="12.95" customHeight="1" x14ac:dyDescent="0.2">
      <c r="A75" s="83"/>
      <c r="B75" s="150" t="s">
        <v>131</v>
      </c>
      <c r="C75" s="150"/>
      <c r="D75" s="150"/>
      <c r="E75" s="150"/>
      <c r="F75" s="150"/>
      <c r="G75" s="150"/>
      <c r="H75" s="150"/>
      <c r="I75" s="150"/>
      <c r="J75" s="150"/>
      <c r="K75" s="150"/>
      <c r="L75" s="150"/>
      <c r="M75" s="150"/>
      <c r="N75" s="150"/>
      <c r="O75" s="150"/>
      <c r="P75" s="150"/>
      <c r="Q75" s="150"/>
      <c r="R75" s="83"/>
      <c r="S75" s="111" t="s">
        <v>2</v>
      </c>
      <c r="T75" s="173">
        <v>0</v>
      </c>
      <c r="U75" s="173"/>
      <c r="V75" s="173"/>
      <c r="W75" s="83"/>
      <c r="X75" s="174"/>
      <c r="Y75" s="174"/>
      <c r="Z75" s="174"/>
      <c r="AA75" s="174"/>
    </row>
    <row r="76" spans="1:27" ht="73.349999999999994" customHeight="1" x14ac:dyDescent="0.25">
      <c r="A76" s="83"/>
      <c r="B76" s="154" t="s">
        <v>127</v>
      </c>
      <c r="C76" s="154"/>
      <c r="D76" s="154"/>
      <c r="E76" s="154"/>
      <c r="F76" s="154"/>
      <c r="G76" s="154"/>
      <c r="H76" s="154"/>
      <c r="I76" s="154"/>
      <c r="J76" s="154"/>
      <c r="K76" s="154"/>
      <c r="L76" s="154"/>
      <c r="M76" s="154"/>
      <c r="N76" s="154"/>
      <c r="O76" s="154"/>
      <c r="P76" s="154"/>
      <c r="Q76" s="154"/>
      <c r="R76" s="83"/>
      <c r="S76" s="83"/>
      <c r="T76" s="83"/>
      <c r="U76" s="83"/>
      <c r="V76" s="83"/>
      <c r="W76" s="83"/>
      <c r="X76" s="174"/>
      <c r="Y76" s="174"/>
      <c r="Z76" s="174"/>
      <c r="AA76" s="174"/>
    </row>
    <row r="77" spans="1:27" ht="3.6" customHeight="1"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row>
    <row r="78" spans="1:27" ht="12.95" customHeight="1" x14ac:dyDescent="0.2">
      <c r="A78" s="83"/>
      <c r="B78" s="150" t="s">
        <v>135</v>
      </c>
      <c r="C78" s="150"/>
      <c r="D78" s="150"/>
      <c r="E78" s="150"/>
      <c r="F78" s="150"/>
      <c r="G78" s="150"/>
      <c r="H78" s="150"/>
      <c r="I78" s="150"/>
      <c r="J78" s="150"/>
      <c r="K78" s="150"/>
      <c r="L78" s="150"/>
      <c r="M78" s="150"/>
      <c r="N78" s="150"/>
      <c r="O78" s="150"/>
      <c r="P78" s="150"/>
      <c r="Q78" s="150"/>
      <c r="R78" s="83"/>
      <c r="S78" s="113" t="s">
        <v>2</v>
      </c>
      <c r="T78" s="175">
        <f>IF((T73-T75)&lt;0,0,(T73-T75))</f>
        <v>0</v>
      </c>
      <c r="U78" s="175"/>
      <c r="V78" s="175"/>
      <c r="W78" s="83"/>
      <c r="X78" s="83"/>
      <c r="Y78" s="83"/>
      <c r="Z78" s="83"/>
      <c r="AA78" s="83"/>
    </row>
    <row r="79" spans="1:27" ht="12.2" customHeight="1" x14ac:dyDescent="0.25">
      <c r="A79" s="83"/>
      <c r="B79" s="177" t="s">
        <v>100</v>
      </c>
      <c r="C79" s="177"/>
      <c r="D79" s="177"/>
      <c r="E79" s="177"/>
      <c r="F79" s="177"/>
      <c r="G79" s="177"/>
      <c r="H79" s="177"/>
      <c r="I79" s="177"/>
      <c r="J79" s="177"/>
      <c r="K79" s="177"/>
      <c r="L79" s="177"/>
      <c r="M79" s="177"/>
      <c r="N79" s="177"/>
      <c r="O79" s="177"/>
      <c r="P79" s="177"/>
      <c r="Q79" s="177"/>
      <c r="R79" s="83"/>
      <c r="S79" s="83"/>
      <c r="T79" s="83"/>
      <c r="U79" s="83"/>
      <c r="V79" s="83"/>
      <c r="W79" s="83"/>
      <c r="X79" s="83"/>
      <c r="Y79" s="83"/>
      <c r="Z79" s="83"/>
      <c r="AA79" s="83"/>
    </row>
    <row r="80" spans="1:27" customFormat="1" ht="5.85" customHeight="1" x14ac:dyDescent="0.25"/>
    <row r="81" spans="1:27" ht="12.95" customHeight="1" x14ac:dyDescent="0.25">
      <c r="A81" s="176" t="s">
        <v>122</v>
      </c>
      <c r="B81" s="176"/>
      <c r="C81" s="176"/>
      <c r="D81" s="176"/>
      <c r="E81" s="176"/>
      <c r="F81" s="176"/>
      <c r="G81" s="176"/>
      <c r="H81" s="176"/>
      <c r="I81" s="176"/>
      <c r="J81" s="176"/>
      <c r="K81" s="176"/>
      <c r="L81" s="176"/>
      <c r="M81" s="176"/>
      <c r="N81" s="176"/>
      <c r="O81" s="176"/>
      <c r="P81" s="176"/>
      <c r="Q81" s="176"/>
      <c r="R81" s="176"/>
      <c r="S81" s="176"/>
      <c r="T81" s="176"/>
      <c r="U81" s="176"/>
      <c r="V81" s="176"/>
      <c r="W81" s="176"/>
      <c r="X81" s="176"/>
      <c r="Y81" s="176"/>
      <c r="Z81" s="176"/>
      <c r="AA81" s="176"/>
    </row>
    <row r="82" spans="1:27" ht="5.85" customHeight="1"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row>
    <row r="83" spans="1:27" s="5" customFormat="1" ht="12.95" customHeight="1" x14ac:dyDescent="0.2">
      <c r="A83" s="88">
        <v>10</v>
      </c>
      <c r="B83" s="162" t="s">
        <v>121</v>
      </c>
      <c r="C83" s="162"/>
      <c r="D83" s="162"/>
      <c r="E83" s="162"/>
      <c r="F83" s="162"/>
      <c r="G83" s="162"/>
      <c r="H83" s="162"/>
      <c r="I83" s="162"/>
      <c r="J83" s="162"/>
      <c r="K83" s="162"/>
      <c r="L83" s="162"/>
      <c r="M83" s="162"/>
      <c r="N83" s="162"/>
      <c r="O83" s="162"/>
      <c r="P83" s="162"/>
      <c r="Q83" s="162"/>
      <c r="R83" s="59"/>
      <c r="S83" s="59"/>
      <c r="T83" s="59"/>
      <c r="U83" s="59"/>
      <c r="V83" s="59"/>
      <c r="W83" s="59"/>
      <c r="X83" s="108" t="s">
        <v>2</v>
      </c>
      <c r="Y83" s="151">
        <f>IF(T89=0,0,T89)</f>
        <v>0</v>
      </c>
      <c r="Z83" s="151"/>
      <c r="AA83" s="151"/>
    </row>
    <row r="84" spans="1:27" ht="3.6" customHeight="1" x14ac:dyDescent="0.25">
      <c r="A84" s="83"/>
      <c r="B84" s="60"/>
      <c r="C84" s="60"/>
      <c r="D84" s="60"/>
      <c r="E84" s="60"/>
      <c r="F84" s="60"/>
      <c r="G84" s="60"/>
      <c r="H84" s="60"/>
      <c r="I84" s="60"/>
      <c r="J84" s="60"/>
      <c r="K84" s="60"/>
      <c r="L84" s="60"/>
      <c r="M84" s="60"/>
      <c r="N84" s="60"/>
      <c r="O84" s="60"/>
      <c r="P84" s="60"/>
      <c r="Q84" s="60"/>
      <c r="R84" s="60"/>
      <c r="S84" s="60"/>
      <c r="T84" s="60"/>
      <c r="U84" s="60"/>
      <c r="V84" s="60"/>
      <c r="W84" s="60"/>
      <c r="X84" s="164" t="s">
        <v>111</v>
      </c>
      <c r="Y84" s="164"/>
      <c r="Z84" s="164"/>
      <c r="AA84" s="164"/>
    </row>
    <row r="85" spans="1:27" ht="12.95" customHeight="1" x14ac:dyDescent="0.2">
      <c r="A85" s="83"/>
      <c r="B85" s="150" t="s">
        <v>80</v>
      </c>
      <c r="C85" s="150"/>
      <c r="D85" s="150"/>
      <c r="E85" s="150"/>
      <c r="F85" s="150"/>
      <c r="G85" s="150"/>
      <c r="H85" s="150"/>
      <c r="I85" s="150"/>
      <c r="J85" s="150"/>
      <c r="K85" s="150"/>
      <c r="L85" s="150"/>
      <c r="M85" s="150"/>
      <c r="N85" s="150"/>
      <c r="O85" s="150"/>
      <c r="P85" s="150"/>
      <c r="Q85" s="150"/>
      <c r="R85" s="60"/>
      <c r="S85" s="111" t="s">
        <v>2</v>
      </c>
      <c r="T85" s="173">
        <v>0</v>
      </c>
      <c r="U85" s="173"/>
      <c r="V85" s="173"/>
      <c r="W85" s="60"/>
      <c r="X85" s="164"/>
      <c r="Y85" s="164"/>
      <c r="Z85" s="164"/>
      <c r="AA85" s="164"/>
    </row>
    <row r="86" spans="1:27" ht="3.6" customHeight="1"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174" t="str">
        <f>IF(AND(T85&gt;0,T96=0),"Enter data from Form H on Line 11a.","")</f>
        <v/>
      </c>
      <c r="Y86" s="174"/>
      <c r="Z86" s="174"/>
      <c r="AA86" s="174"/>
    </row>
    <row r="87" spans="1:27" ht="12.95" customHeight="1" x14ac:dyDescent="0.2">
      <c r="A87" s="83"/>
      <c r="B87" s="150" t="s">
        <v>74</v>
      </c>
      <c r="C87" s="150"/>
      <c r="D87" s="150"/>
      <c r="E87" s="150"/>
      <c r="F87" s="150"/>
      <c r="G87" s="150"/>
      <c r="H87" s="150"/>
      <c r="I87" s="150"/>
      <c r="J87" s="150"/>
      <c r="K87" s="150"/>
      <c r="L87" s="150"/>
      <c r="M87" s="150"/>
      <c r="N87" s="150"/>
      <c r="O87" s="150"/>
      <c r="P87" s="150"/>
      <c r="Q87" s="150"/>
      <c r="R87" s="83"/>
      <c r="S87" s="113" t="s">
        <v>2</v>
      </c>
      <c r="T87" s="175">
        <f>IF(Y65=0,0,Y65)</f>
        <v>0</v>
      </c>
      <c r="U87" s="175"/>
      <c r="V87" s="175"/>
      <c r="W87" s="83"/>
      <c r="X87" s="174"/>
      <c r="Y87" s="174"/>
      <c r="Z87" s="174"/>
      <c r="AA87" s="174"/>
    </row>
    <row r="88" spans="1:27" ht="3.6" customHeight="1"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174"/>
      <c r="Y88" s="174"/>
      <c r="Z88" s="174"/>
      <c r="AA88" s="174"/>
    </row>
    <row r="89" spans="1:27" ht="12.95" customHeight="1" x14ac:dyDescent="0.2">
      <c r="A89" s="83"/>
      <c r="B89" s="150" t="s">
        <v>126</v>
      </c>
      <c r="C89" s="150"/>
      <c r="D89" s="150"/>
      <c r="E89" s="150"/>
      <c r="F89" s="150"/>
      <c r="G89" s="150"/>
      <c r="H89" s="150"/>
      <c r="I89" s="150"/>
      <c r="J89" s="150"/>
      <c r="K89" s="150"/>
      <c r="L89" s="150"/>
      <c r="M89" s="150"/>
      <c r="N89" s="150"/>
      <c r="O89" s="150"/>
      <c r="P89" s="150"/>
      <c r="Q89" s="150"/>
      <c r="R89" s="83"/>
      <c r="S89" s="113" t="s">
        <v>2</v>
      </c>
      <c r="T89" s="175">
        <f>IF((T85-T87)&lt;0,0,(T85-T87))</f>
        <v>0</v>
      </c>
      <c r="U89" s="175"/>
      <c r="V89" s="175"/>
      <c r="W89" s="83"/>
      <c r="X89" s="174"/>
      <c r="Y89" s="174"/>
      <c r="Z89" s="174"/>
      <c r="AA89" s="174"/>
    </row>
    <row r="90" spans="1:27" ht="12" customHeight="1" x14ac:dyDescent="0.25">
      <c r="A90" s="83"/>
      <c r="B90" s="177" t="s">
        <v>128</v>
      </c>
      <c r="C90" s="177"/>
      <c r="D90" s="177"/>
      <c r="E90" s="177"/>
      <c r="F90" s="177"/>
      <c r="G90" s="177"/>
      <c r="H90" s="177"/>
      <c r="I90" s="177"/>
      <c r="J90" s="177"/>
      <c r="K90" s="177"/>
      <c r="L90" s="177"/>
      <c r="M90" s="177"/>
      <c r="N90" s="177"/>
      <c r="O90" s="177"/>
      <c r="P90" s="177"/>
      <c r="Q90" s="177"/>
      <c r="R90" s="83"/>
      <c r="S90" s="83"/>
      <c r="T90" s="83"/>
      <c r="U90" s="83"/>
      <c r="V90" s="83"/>
      <c r="W90" s="83"/>
      <c r="X90" s="174"/>
      <c r="Y90" s="174"/>
      <c r="Z90" s="174"/>
      <c r="AA90" s="174"/>
    </row>
    <row r="91" spans="1:27" customFormat="1" ht="5.85" customHeight="1" x14ac:dyDescent="0.25">
      <c r="A91" s="121"/>
      <c r="B91" s="121"/>
      <c r="C91" s="121"/>
      <c r="D91" s="121"/>
      <c r="E91" s="121"/>
      <c r="F91" s="121"/>
      <c r="G91" s="121"/>
      <c r="H91" s="121"/>
      <c r="I91" s="121"/>
      <c r="J91" s="121"/>
      <c r="K91" s="121"/>
      <c r="L91" s="121"/>
      <c r="M91" s="121"/>
      <c r="N91" s="121"/>
      <c r="O91" s="121"/>
      <c r="P91" s="121"/>
      <c r="Q91" s="121"/>
      <c r="R91" s="121"/>
      <c r="S91" s="121"/>
      <c r="T91" s="121"/>
      <c r="U91" s="121"/>
      <c r="V91" s="121"/>
      <c r="W91" s="121"/>
      <c r="X91" s="121"/>
      <c r="Y91" s="121"/>
      <c r="Z91" s="121"/>
      <c r="AA91" s="121"/>
    </row>
    <row r="92" spans="1:27" ht="5.85" customHeight="1"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row>
    <row r="93" spans="1:27" s="5" customFormat="1" ht="12.95" customHeight="1" x14ac:dyDescent="0.2">
      <c r="A93" s="88">
        <v>11</v>
      </c>
      <c r="B93" s="162" t="s">
        <v>119</v>
      </c>
      <c r="C93" s="162"/>
      <c r="D93" s="162"/>
      <c r="E93" s="162"/>
      <c r="F93" s="162"/>
      <c r="G93" s="162"/>
      <c r="H93" s="162"/>
      <c r="I93" s="162"/>
      <c r="J93" s="162"/>
      <c r="K93" s="162"/>
      <c r="L93" s="162"/>
      <c r="M93" s="162"/>
      <c r="N93" s="162"/>
      <c r="O93" s="162"/>
      <c r="P93" s="162"/>
      <c r="Q93" s="162"/>
      <c r="R93" s="162"/>
      <c r="S93" s="162"/>
      <c r="T93" s="59"/>
      <c r="U93" s="59"/>
      <c r="V93" s="59"/>
      <c r="W93" s="59"/>
      <c r="X93" s="108" t="s">
        <v>2</v>
      </c>
      <c r="Y93" s="151">
        <f>IF(T103=0,0,T103)</f>
        <v>0</v>
      </c>
      <c r="Z93" s="151"/>
      <c r="AA93" s="151"/>
    </row>
    <row r="94" spans="1:27" ht="48.95" customHeight="1" x14ac:dyDescent="0.25">
      <c r="A94" s="83"/>
      <c r="B94" s="154" t="s">
        <v>120</v>
      </c>
      <c r="C94" s="154"/>
      <c r="D94" s="154"/>
      <c r="E94" s="154"/>
      <c r="F94" s="154"/>
      <c r="G94" s="154"/>
      <c r="H94" s="154"/>
      <c r="I94" s="154"/>
      <c r="J94" s="154"/>
      <c r="K94" s="154"/>
      <c r="L94" s="154"/>
      <c r="M94" s="154"/>
      <c r="N94" s="154"/>
      <c r="O94" s="154"/>
      <c r="P94" s="154"/>
      <c r="Q94" s="154"/>
      <c r="R94" s="60"/>
      <c r="S94" s="60"/>
      <c r="T94" s="60"/>
      <c r="U94" s="60"/>
      <c r="V94" s="60"/>
      <c r="W94" s="60"/>
      <c r="X94" s="164" t="s">
        <v>112</v>
      </c>
      <c r="Y94" s="164"/>
      <c r="Z94" s="164"/>
      <c r="AA94" s="164"/>
    </row>
    <row r="95" spans="1:27" ht="3.6" customHeight="1"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174" t="str">
        <f>IF(AND(T96&gt;0,SUM(T75+T85)&gt;T96),"Error. The gross rent of the proposed unit exceeds the lower of the rent standard or reasonable rent. Do not approve this unit.","")</f>
        <v/>
      </c>
      <c r="Y95" s="174"/>
      <c r="Z95" s="174"/>
      <c r="AA95" s="174"/>
    </row>
    <row r="96" spans="1:27" ht="12.95" customHeight="1" x14ac:dyDescent="0.2">
      <c r="A96" s="83"/>
      <c r="B96" s="150" t="s">
        <v>56</v>
      </c>
      <c r="C96" s="150"/>
      <c r="D96" s="150"/>
      <c r="E96" s="150"/>
      <c r="F96" s="150"/>
      <c r="G96" s="150"/>
      <c r="H96" s="150"/>
      <c r="I96" s="150"/>
      <c r="J96" s="150"/>
      <c r="K96" s="150"/>
      <c r="L96" s="150"/>
      <c r="M96" s="150"/>
      <c r="N96" s="150"/>
      <c r="O96" s="150"/>
      <c r="P96" s="150"/>
      <c r="Q96" s="150"/>
      <c r="R96" s="83"/>
      <c r="S96" s="111" t="s">
        <v>2</v>
      </c>
      <c r="T96" s="173">
        <v>0</v>
      </c>
      <c r="U96" s="173"/>
      <c r="V96" s="173"/>
      <c r="W96" s="83"/>
      <c r="X96" s="174"/>
      <c r="Y96" s="174"/>
      <c r="Z96" s="174"/>
      <c r="AA96" s="174"/>
    </row>
    <row r="97" spans="1:27" ht="3.6" customHeight="1"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174"/>
      <c r="Y97" s="174"/>
      <c r="Z97" s="174"/>
      <c r="AA97" s="174"/>
    </row>
    <row r="98" spans="1:27" ht="12.95" customHeight="1" x14ac:dyDescent="0.2">
      <c r="A98" s="83"/>
      <c r="B98" s="150" t="s">
        <v>129</v>
      </c>
      <c r="C98" s="150"/>
      <c r="D98" s="150"/>
      <c r="E98" s="150"/>
      <c r="F98" s="150"/>
      <c r="G98" s="150"/>
      <c r="H98" s="150"/>
      <c r="I98" s="150"/>
      <c r="J98" s="150"/>
      <c r="K98" s="150"/>
      <c r="L98" s="150"/>
      <c r="M98" s="150"/>
      <c r="N98" s="150"/>
      <c r="O98" s="150"/>
      <c r="P98" s="150"/>
      <c r="Q98" s="150"/>
      <c r="R98" s="83"/>
      <c r="S98" s="113" t="s">
        <v>2</v>
      </c>
      <c r="T98" s="175">
        <f>IF(T96=0,0,(T96-T89))</f>
        <v>0</v>
      </c>
      <c r="U98" s="175"/>
      <c r="V98" s="175"/>
      <c r="W98" s="83"/>
      <c r="X98" s="174"/>
      <c r="Y98" s="174"/>
      <c r="Z98" s="174"/>
      <c r="AA98" s="174"/>
    </row>
    <row r="99" spans="1:27" ht="3.6" customHeight="1"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174"/>
      <c r="Y99" s="174"/>
      <c r="Z99" s="174"/>
      <c r="AA99" s="174"/>
    </row>
    <row r="100" spans="1:27" ht="12.95" customHeight="1" x14ac:dyDescent="0.2">
      <c r="A100" s="83"/>
      <c r="B100" s="150" t="s">
        <v>132</v>
      </c>
      <c r="C100" s="150"/>
      <c r="D100" s="150"/>
      <c r="E100" s="150"/>
      <c r="F100" s="150"/>
      <c r="G100" s="150"/>
      <c r="H100" s="150"/>
      <c r="I100" s="150"/>
      <c r="J100" s="150"/>
      <c r="K100" s="150"/>
      <c r="L100" s="150"/>
      <c r="M100" s="150"/>
      <c r="N100" s="150"/>
      <c r="O100" s="150"/>
      <c r="P100" s="150"/>
      <c r="Q100" s="150"/>
      <c r="R100" s="83"/>
      <c r="S100" s="113" t="s">
        <v>2</v>
      </c>
      <c r="T100" s="175">
        <f>IF((T75-T73)&lt;0,0,(T75-T73))</f>
        <v>0</v>
      </c>
      <c r="U100" s="175"/>
      <c r="V100" s="175"/>
      <c r="W100" s="83"/>
      <c r="X100" s="174"/>
      <c r="Y100" s="174"/>
      <c r="Z100" s="174"/>
      <c r="AA100" s="174"/>
    </row>
    <row r="101" spans="1:27" s="131" customFormat="1" ht="12.2" customHeight="1" x14ac:dyDescent="0.2">
      <c r="A101" s="78"/>
      <c r="B101" s="177" t="s">
        <v>133</v>
      </c>
      <c r="C101" s="177"/>
      <c r="D101" s="177"/>
      <c r="E101" s="177"/>
      <c r="F101" s="177"/>
      <c r="G101" s="177"/>
      <c r="H101" s="177"/>
      <c r="I101" s="177"/>
      <c r="J101" s="177"/>
      <c r="K101" s="177"/>
      <c r="L101" s="177"/>
      <c r="M101" s="177"/>
      <c r="N101" s="177"/>
      <c r="O101" s="177"/>
      <c r="P101" s="177"/>
      <c r="Q101" s="177"/>
      <c r="R101" s="78"/>
      <c r="S101" s="129"/>
      <c r="T101" s="130"/>
      <c r="U101" s="130"/>
      <c r="V101" s="130"/>
      <c r="W101" s="78"/>
      <c r="X101" s="174"/>
      <c r="Y101" s="174"/>
      <c r="Z101" s="174"/>
      <c r="AA101" s="174"/>
    </row>
    <row r="102" spans="1:27" ht="3.6" customHeight="1"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174"/>
      <c r="Y102" s="174"/>
      <c r="Z102" s="174"/>
      <c r="AA102" s="174"/>
    </row>
    <row r="103" spans="1:27" ht="12.95" customHeight="1" x14ac:dyDescent="0.2">
      <c r="A103" s="83"/>
      <c r="B103" s="150" t="s">
        <v>134</v>
      </c>
      <c r="C103" s="150"/>
      <c r="D103" s="150"/>
      <c r="E103" s="150"/>
      <c r="F103" s="150"/>
      <c r="G103" s="150"/>
      <c r="H103" s="150"/>
      <c r="I103" s="150"/>
      <c r="J103" s="150"/>
      <c r="K103" s="150"/>
      <c r="L103" s="150"/>
      <c r="M103" s="150"/>
      <c r="N103" s="150"/>
      <c r="O103" s="150"/>
      <c r="P103" s="150"/>
      <c r="Q103" s="150"/>
      <c r="R103" s="83"/>
      <c r="S103" s="113" t="s">
        <v>2</v>
      </c>
      <c r="T103" s="175">
        <f>IF((T75&gt;T73),MIN(T98,T100),0)</f>
        <v>0</v>
      </c>
      <c r="U103" s="175"/>
      <c r="V103" s="175"/>
      <c r="W103" s="83"/>
      <c r="X103" s="174"/>
      <c r="Y103" s="174"/>
      <c r="Z103" s="174"/>
      <c r="AA103" s="174"/>
    </row>
    <row r="104" spans="1:27" ht="12.2" customHeight="1" x14ac:dyDescent="0.2">
      <c r="A104" s="83"/>
      <c r="B104" s="83"/>
      <c r="C104" s="83"/>
      <c r="D104" s="83"/>
      <c r="E104" s="83"/>
      <c r="F104" s="83"/>
      <c r="G104" s="83"/>
      <c r="H104" s="83"/>
      <c r="I104" s="83"/>
      <c r="J104" s="83"/>
      <c r="K104" s="83"/>
      <c r="L104" s="83"/>
      <c r="M104" s="83"/>
      <c r="N104" s="83"/>
      <c r="O104" s="83"/>
      <c r="P104" s="83"/>
      <c r="Q104" s="83"/>
      <c r="R104" s="83"/>
      <c r="S104" s="65"/>
      <c r="T104" s="124"/>
      <c r="U104" s="124"/>
      <c r="V104" s="124"/>
      <c r="W104" s="83"/>
      <c r="X104" s="174"/>
      <c r="Y104" s="174"/>
      <c r="Z104" s="174"/>
      <c r="AA104" s="174"/>
    </row>
    <row r="105" spans="1:27" ht="5.85" customHeight="1" thickBot="1" x14ac:dyDescent="0.3">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186"/>
      <c r="Y105" s="186"/>
      <c r="Z105" s="186"/>
      <c r="AA105" s="186"/>
    </row>
    <row r="106" spans="1:27" ht="5.85" customHeight="1" thickTop="1" x14ac:dyDescent="0.25">
      <c r="A106" s="122"/>
      <c r="B106" s="122"/>
      <c r="C106" s="122"/>
      <c r="D106" s="122"/>
      <c r="E106" s="122"/>
      <c r="F106" s="122"/>
      <c r="G106" s="122"/>
      <c r="H106" s="122"/>
      <c r="I106" s="122"/>
      <c r="J106" s="122"/>
      <c r="K106" s="122"/>
      <c r="L106" s="122"/>
      <c r="M106" s="122"/>
      <c r="N106" s="122"/>
      <c r="O106" s="122"/>
      <c r="P106" s="122"/>
      <c r="Q106" s="122"/>
      <c r="R106" s="122"/>
      <c r="S106" s="122"/>
      <c r="T106" s="122"/>
      <c r="U106" s="122"/>
      <c r="V106" s="122"/>
      <c r="W106" s="122"/>
      <c r="X106" s="123"/>
      <c r="Y106" s="123"/>
      <c r="Z106" s="123"/>
      <c r="AA106" s="123"/>
    </row>
    <row r="107" spans="1:27" ht="38.85" customHeight="1" x14ac:dyDescent="0.25">
      <c r="A107" s="185" t="s">
        <v>136</v>
      </c>
      <c r="B107" s="185"/>
      <c r="C107" s="185"/>
      <c r="D107" s="185"/>
      <c r="E107" s="185"/>
      <c r="F107" s="185"/>
      <c r="G107" s="185"/>
      <c r="H107" s="185"/>
      <c r="I107" s="185"/>
      <c r="J107" s="185"/>
      <c r="K107" s="185"/>
      <c r="L107" s="185"/>
      <c r="M107" s="185"/>
      <c r="N107" s="185"/>
      <c r="O107" s="185"/>
      <c r="P107" s="185"/>
      <c r="Q107" s="185"/>
      <c r="R107" s="185"/>
      <c r="S107" s="185"/>
      <c r="T107" s="185"/>
      <c r="U107" s="185"/>
      <c r="V107" s="185"/>
      <c r="W107" s="185"/>
      <c r="X107" s="185"/>
      <c r="Y107" s="185"/>
      <c r="Z107" s="185"/>
      <c r="AA107" s="185"/>
    </row>
    <row r="108" spans="1:27" ht="5.85" customHeight="1" x14ac:dyDescent="0.25">
      <c r="A108" s="83"/>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83"/>
    </row>
    <row r="109" spans="1:27" ht="12.95" customHeight="1" x14ac:dyDescent="0.25">
      <c r="A109" s="126" t="s">
        <v>10</v>
      </c>
      <c r="B109" s="126"/>
      <c r="C109" s="126"/>
      <c r="D109" s="126"/>
      <c r="E109" s="126"/>
      <c r="F109" s="126"/>
      <c r="G109" s="126"/>
      <c r="H109" s="187"/>
      <c r="I109" s="187"/>
      <c r="J109" s="187"/>
      <c r="K109" s="187"/>
      <c r="L109" s="187"/>
      <c r="M109" s="187"/>
      <c r="N109" s="187"/>
      <c r="O109" s="187"/>
      <c r="P109" s="187"/>
      <c r="Q109" s="187"/>
      <c r="R109" s="187"/>
      <c r="S109" s="187"/>
      <c r="T109" s="187"/>
      <c r="U109" s="187"/>
      <c r="V109" s="187"/>
      <c r="W109" s="60"/>
      <c r="X109" s="60"/>
      <c r="Y109" s="60"/>
      <c r="Z109" s="60"/>
      <c r="AA109" s="83"/>
    </row>
    <row r="110" spans="1:27" ht="5.85" customHeight="1" x14ac:dyDescent="0.25">
      <c r="A110" s="83"/>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83"/>
    </row>
    <row r="111" spans="1:27" ht="12.95" customHeight="1" x14ac:dyDescent="0.2">
      <c r="A111" s="126" t="s">
        <v>11</v>
      </c>
      <c r="B111" s="126"/>
      <c r="C111" s="126"/>
      <c r="D111" s="126"/>
      <c r="E111" s="126"/>
      <c r="F111" s="126"/>
      <c r="G111" s="126"/>
      <c r="H111" s="187"/>
      <c r="I111" s="187"/>
      <c r="J111" s="187"/>
      <c r="K111" s="187"/>
      <c r="L111" s="187"/>
      <c r="M111" s="187"/>
      <c r="N111" s="187"/>
      <c r="O111" s="187"/>
      <c r="P111" s="187"/>
      <c r="Q111" s="187"/>
      <c r="R111" s="187"/>
      <c r="S111" s="187"/>
      <c r="T111" s="187"/>
      <c r="U111" s="187"/>
      <c r="V111" s="187"/>
      <c r="X111" s="107" t="s">
        <v>12</v>
      </c>
      <c r="Y111" s="184"/>
      <c r="Z111" s="184"/>
      <c r="AA111" s="184"/>
    </row>
  </sheetData>
  <sheetProtection algorithmName="SHA-512" hashValue="72SS5U2nax8SdbflWj6UdZ7b+Goq6t43x6OMv1KHRHfNlUdMiqNXm/9rcU4ZkVop6cxgys6uGlWJFCY7CKtwvA==" saltValue="MVpD9UUsbfusbNPa2liUJA==" spinCount="100000" sheet="1" selectLockedCells="1"/>
  <mergeCells count="114">
    <mergeCell ref="B101:Q101"/>
    <mergeCell ref="H4:AA4"/>
    <mergeCell ref="H6:AA6"/>
    <mergeCell ref="H8:K8"/>
    <mergeCell ref="P8:S8"/>
    <mergeCell ref="T8:W8"/>
    <mergeCell ref="X8:AA8"/>
    <mergeCell ref="L8:O8"/>
    <mergeCell ref="Y111:AA111"/>
    <mergeCell ref="T103:V103"/>
    <mergeCell ref="B103:Q103"/>
    <mergeCell ref="A107:AA107"/>
    <mergeCell ref="B96:Q96"/>
    <mergeCell ref="T96:V96"/>
    <mergeCell ref="B98:Q98"/>
    <mergeCell ref="T98:V98"/>
    <mergeCell ref="T100:V100"/>
    <mergeCell ref="B100:Q100"/>
    <mergeCell ref="X95:AA105"/>
    <mergeCell ref="H109:V109"/>
    <mergeCell ref="H111:V111"/>
    <mergeCell ref="B90:Q90"/>
    <mergeCell ref="Y93:AA93"/>
    <mergeCell ref="B94:Q94"/>
    <mergeCell ref="X94:AA94"/>
    <mergeCell ref="X86:AA90"/>
    <mergeCell ref="B87:Q87"/>
    <mergeCell ref="T87:V87"/>
    <mergeCell ref="B89:Q89"/>
    <mergeCell ref="T89:V89"/>
    <mergeCell ref="B78:Q78"/>
    <mergeCell ref="T78:V78"/>
    <mergeCell ref="B79:Q79"/>
    <mergeCell ref="A81:AA81"/>
    <mergeCell ref="B83:Q83"/>
    <mergeCell ref="Y83:AA83"/>
    <mergeCell ref="X84:AA85"/>
    <mergeCell ref="B93:S93"/>
    <mergeCell ref="B76:Q76"/>
    <mergeCell ref="B67:Q67"/>
    <mergeCell ref="T67:V67"/>
    <mergeCell ref="B69:Q69"/>
    <mergeCell ref="T69:V69"/>
    <mergeCell ref="B71:Q71"/>
    <mergeCell ref="T71:V71"/>
    <mergeCell ref="B85:Q85"/>
    <mergeCell ref="T85:V85"/>
    <mergeCell ref="X74:AA76"/>
    <mergeCell ref="X68:AA73"/>
    <mergeCell ref="B73:Q73"/>
    <mergeCell ref="B75:Q75"/>
    <mergeCell ref="T73:V73"/>
    <mergeCell ref="T75:V75"/>
    <mergeCell ref="X66:AA67"/>
    <mergeCell ref="B47:Q47"/>
    <mergeCell ref="B48:Q48"/>
    <mergeCell ref="T53:V53"/>
    <mergeCell ref="A49:AA49"/>
    <mergeCell ref="B51:Q51"/>
    <mergeCell ref="B61:Q61"/>
    <mergeCell ref="A63:AA63"/>
    <mergeCell ref="B65:Q65"/>
    <mergeCell ref="Y65:AA65"/>
    <mergeCell ref="T55:V55"/>
    <mergeCell ref="T57:V57"/>
    <mergeCell ref="T60:V60"/>
    <mergeCell ref="B60:Q60"/>
    <mergeCell ref="B58:Q58"/>
    <mergeCell ref="X52:AA53"/>
    <mergeCell ref="Y47:AA47"/>
    <mergeCell ref="B57:Q57"/>
    <mergeCell ref="B44:Q44"/>
    <mergeCell ref="T43:V43"/>
    <mergeCell ref="B33:Q33"/>
    <mergeCell ref="B39:Q39"/>
    <mergeCell ref="B41:Q41"/>
    <mergeCell ref="B43:Q43"/>
    <mergeCell ref="Y16:AA16"/>
    <mergeCell ref="Y12:AA12"/>
    <mergeCell ref="B23:Q23"/>
    <mergeCell ref="T37:V37"/>
    <mergeCell ref="B35:Q35"/>
    <mergeCell ref="B36:Q36"/>
    <mergeCell ref="B22:Q22"/>
    <mergeCell ref="S23:V23"/>
    <mergeCell ref="T33:V33"/>
    <mergeCell ref="T39:V39"/>
    <mergeCell ref="T41:V41"/>
    <mergeCell ref="X38:AA44"/>
    <mergeCell ref="X32:AA36"/>
    <mergeCell ref="B53:Q53"/>
    <mergeCell ref="B55:Q55"/>
    <mergeCell ref="Y51:AA51"/>
    <mergeCell ref="A1:AA1"/>
    <mergeCell ref="A2:AA2"/>
    <mergeCell ref="B31:Q31"/>
    <mergeCell ref="A10:AA10"/>
    <mergeCell ref="A18:AA18"/>
    <mergeCell ref="A20:AA20"/>
    <mergeCell ref="S22:V22"/>
    <mergeCell ref="Y22:AA22"/>
    <mergeCell ref="B12:Q12"/>
    <mergeCell ref="B16:Q16"/>
    <mergeCell ref="S26:V26"/>
    <mergeCell ref="S27:V27"/>
    <mergeCell ref="B14:Q14"/>
    <mergeCell ref="Y14:AA14"/>
    <mergeCell ref="Y26:AA26"/>
    <mergeCell ref="B27:Q27"/>
    <mergeCell ref="B26:Q26"/>
    <mergeCell ref="X31:AA31"/>
    <mergeCell ref="B30:Q30"/>
    <mergeCell ref="Y30:AA30"/>
    <mergeCell ref="B37:Q37"/>
  </mergeCells>
  <conditionalFormatting sqref="X86:AA90">
    <cfRule type="cellIs" dxfId="23" priority="5" operator="equal">
      <formula>"Enter data from Form H on Line 11a."</formula>
    </cfRule>
  </conditionalFormatting>
  <conditionalFormatting sqref="X95:AA106">
    <cfRule type="expression" dxfId="22" priority="7">
      <formula>$X$95="Error. The gross rent of the proposed unit exceeds the lower of the rent standard or reasonable rent. Do not approve this unit."</formula>
    </cfRule>
  </conditionalFormatting>
  <conditionalFormatting sqref="X74:AA76">
    <cfRule type="expression" dxfId="21" priority="6">
      <formula>$X$74="Household may qualify for a utility reimbursement. Enter data from Form H on Line 11a."</formula>
    </cfRule>
  </conditionalFormatting>
  <conditionalFormatting sqref="X68:AA73">
    <cfRule type="cellIs" dxfId="20" priority="4" operator="equal">
      <formula>"Household does not qualify for rental assistance services."</formula>
    </cfRule>
  </conditionalFormatting>
  <conditionalFormatting sqref="X83:AA83">
    <cfRule type="expression" dxfId="19" priority="3">
      <formula>$X$68="Household does not qualify for TBRA services."</formula>
    </cfRule>
  </conditionalFormatting>
  <conditionalFormatting sqref="X32:AA36">
    <cfRule type="cellIs" dxfId="18" priority="2" operator="equal">
      <formula>"Error. To claim this deduction, Line 5 must equal $400.00."</formula>
    </cfRule>
  </conditionalFormatting>
  <conditionalFormatting sqref="Y37:AA37 X38">
    <cfRule type="cellIs" dxfId="17" priority="1" operator="equal">
      <formula>"Error. To claim this deduction, Line 1 must exceed $0.00 and include earned income."</formula>
    </cfRule>
  </conditionalFormatting>
  <dataValidations count="6">
    <dataValidation type="list" allowBlank="1" showInputMessage="1" showErrorMessage="1" sqref="S26:V26">
      <formula1>Elderly_or_Disabled</formula1>
    </dataValidation>
    <dataValidation type="list" allowBlank="1" showInputMessage="1" showErrorMessage="1" promptTitle="Shared Housing" prompt="If the household will share this unit with other households, enter &quot;Yes.&quot; If not, enter, &quot;No.&quot; See the DSHS HOPWA Program Manual, Appendix H for shared housing arrangement instructions. NOTE: Form H must be completed per the instructions in Appendix H." sqref="X8">
      <formula1>Shared_Housing</formula1>
    </dataValidation>
    <dataValidation allowBlank="1" showInputMessage="1" showErrorMessage="1" promptTitle="Effective Date" prompt="Enter the first month/day/year this calculation will apply to." sqref="H8"/>
    <dataValidation allowBlank="1" showInputMessage="1" showErrorMessage="1" promptTitle="For Elderly/Disabled Households" prompt="This is for only elderly or disabled households. Line 5 must be set to &quot;Yes.&quot; Otherwise, the household cannot claim a deduction for unreimbursed medical expenses." sqref="T33:V33"/>
    <dataValidation allowBlank="1" showInputMessage="1" showErrorMessage="1" promptTitle="For Elderly/Disabled Members" prompt="This is for any elderly or disabled household member(s). Line 5 can be set to &quot;Yes&quot; or &quot;No.&quot; " sqref="T37:V37"/>
    <dataValidation type="list" allowBlank="1" showInputMessage="1" showErrorMessage="1" promptTitle="TBRA or TSH" prompt="If the household will receive tenant-based rental assistance services, select &quot;TBRA.&quot; If the household will receive transitional supportive housing services, select &quot;TSH.&quot;" sqref="P8:S8">
      <formula1>TBRA_or_TSH</formula1>
    </dataValidation>
  </dataValidations>
  <printOptions horizontalCentered="1"/>
  <pageMargins left="0.25" right="0.25" top="0.7" bottom="0.25" header="0.25" footer="0.25"/>
  <pageSetup fitToHeight="0" orientation="portrait" r:id="rId1"/>
  <headerFooter>
    <oddHeader xml:space="preserve">&amp;C&amp;"-,Bold"&amp;12&amp;K01+014Rental Assistance Worksheet&amp;11
&amp;8Form I&amp;"-,Regular"&amp;10
</oddHeader>
    <oddFooter>&amp;L&amp;8&amp;K01+014DSHS Program Form I&amp;C&amp;8&amp;K01+014&amp;P of &amp;N&amp;R&amp;8&amp;K01+014Previous versions are obsolete (02/01/18)</oddFooter>
  </headerFooter>
  <rowBreaks count="1" manualBreakCount="1">
    <brk id="48" max="16383" man="1"/>
  </rowBreaks>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AW53"/>
  <sheetViews>
    <sheetView showGridLines="0" showRuler="0" view="pageLayout" zoomScaleNormal="100" workbookViewId="0">
      <selection activeCell="AA15" sqref="AA15:AD15"/>
    </sheetView>
  </sheetViews>
  <sheetFormatPr defaultColWidth="6.42578125" defaultRowHeight="15" x14ac:dyDescent="0.25"/>
  <cols>
    <col min="1" max="35" width="3.5703125" style="9" customWidth="1"/>
    <col min="36" max="36" width="12.7109375" style="9" hidden="1" customWidth="1"/>
    <col min="37" max="37" width="9.5703125" style="9" hidden="1" customWidth="1"/>
    <col min="38" max="38" width="9.140625" style="9" hidden="1" customWidth="1"/>
    <col min="39" max="49" width="9" style="9" hidden="1" customWidth="1"/>
    <col min="50" max="50" width="11.42578125" style="9" customWidth="1"/>
    <col min="51" max="67" width="7.28515625" style="9" customWidth="1"/>
    <col min="68" max="16384" width="6.42578125" style="9"/>
  </cols>
  <sheetData>
    <row r="1" spans="1:42" s="7" customFormat="1" ht="11.45" customHeight="1" x14ac:dyDescent="0.2">
      <c r="A1" s="152" t="s">
        <v>123</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row>
    <row r="2" spans="1:42" s="7" customFormat="1" ht="5.85" customHeight="1" x14ac:dyDescent="0.2">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row>
    <row r="3" spans="1:42" ht="12.95" customHeight="1" x14ac:dyDescent="0.25">
      <c r="A3" s="176" t="s">
        <v>25</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8"/>
      <c r="AK3" s="8"/>
      <c r="AL3" s="8"/>
      <c r="AM3" s="8"/>
    </row>
    <row r="4" spans="1:42" s="16" customFormat="1" ht="5.85" customHeight="1" x14ac:dyDescent="0.2">
      <c r="A4" s="193"/>
      <c r="B4" s="19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3"/>
      <c r="AF4" s="193"/>
      <c r="AG4" s="193"/>
      <c r="AH4" s="193"/>
      <c r="AI4" s="193"/>
      <c r="AJ4" s="8"/>
      <c r="AK4" s="8"/>
      <c r="AL4" s="10"/>
      <c r="AM4" s="8"/>
    </row>
    <row r="5" spans="1:42" s="22" customFormat="1" ht="38.85" customHeight="1" x14ac:dyDescent="0.2">
      <c r="A5" s="194" t="s">
        <v>124</v>
      </c>
      <c r="B5" s="194"/>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194"/>
      <c r="AI5" s="194"/>
      <c r="AJ5" s="21"/>
      <c r="AK5" s="21"/>
      <c r="AL5" s="21" t="s">
        <v>58</v>
      </c>
      <c r="AM5" s="21" t="s">
        <v>57</v>
      </c>
    </row>
    <row r="6" spans="1:42" ht="3.6" customHeight="1" x14ac:dyDescent="0.2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row>
    <row r="7" spans="1:42" ht="12.95" customHeight="1" x14ac:dyDescent="0.25">
      <c r="A7" s="162" t="s">
        <v>5</v>
      </c>
      <c r="B7" s="162"/>
      <c r="C7" s="162"/>
      <c r="D7" s="162"/>
      <c r="E7" s="162"/>
      <c r="F7" s="162"/>
      <c r="G7" s="162"/>
      <c r="H7" s="162"/>
      <c r="I7" s="162"/>
      <c r="J7" s="162"/>
      <c r="K7" s="162"/>
      <c r="L7" s="162"/>
      <c r="M7" s="162"/>
      <c r="N7" s="162"/>
      <c r="O7" s="162"/>
      <c r="P7" s="162"/>
      <c r="Q7" s="162"/>
      <c r="R7" s="162"/>
      <c r="S7" s="162"/>
      <c r="T7" s="162"/>
      <c r="U7" s="162"/>
      <c r="V7" s="162"/>
      <c r="W7" s="162"/>
      <c r="X7" s="162"/>
      <c r="Y7" s="162"/>
      <c r="Z7" s="84"/>
      <c r="AA7" s="84"/>
      <c r="AB7" s="84"/>
      <c r="AC7" s="59"/>
      <c r="AD7" s="59"/>
      <c r="AE7" s="59"/>
      <c r="AF7" s="110" t="s">
        <v>2</v>
      </c>
      <c r="AG7" s="151">
        <f>AM7</f>
        <v>0</v>
      </c>
      <c r="AH7" s="151"/>
      <c r="AI7" s="151"/>
      <c r="AJ7" s="12"/>
      <c r="AK7" s="8" t="s">
        <v>27</v>
      </c>
      <c r="AL7" s="13">
        <f>IF(AND(OR(AA15="Yes",AA18="Yes",AA22="Yes"),I28&gt;0),IF(Q28="Done",0,IF(AW46="100%",AU43,IF(AW46="50%",AV43,AW43))),0)</f>
        <v>0</v>
      </c>
      <c r="AM7" s="13">
        <f>IF(AL7&lt;0,0,AL7)</f>
        <v>0</v>
      </c>
    </row>
    <row r="8" spans="1:42" ht="12.95" customHeight="1" x14ac:dyDescent="0.25">
      <c r="A8" s="177" t="s">
        <v>6</v>
      </c>
      <c r="B8" s="177"/>
      <c r="C8" s="177"/>
      <c r="D8" s="177"/>
      <c r="E8" s="177"/>
      <c r="F8" s="177"/>
      <c r="G8" s="177"/>
      <c r="H8" s="177"/>
      <c r="I8" s="177"/>
      <c r="J8" s="177"/>
      <c r="K8" s="177"/>
      <c r="L8" s="177"/>
      <c r="M8" s="177"/>
      <c r="N8" s="177"/>
      <c r="O8" s="177"/>
      <c r="P8" s="177"/>
      <c r="Q8" s="177"/>
      <c r="R8" s="177"/>
      <c r="S8" s="177"/>
      <c r="T8" s="177"/>
      <c r="U8" s="177"/>
      <c r="V8" s="177"/>
      <c r="W8" s="177"/>
      <c r="X8" s="177"/>
      <c r="Y8" s="177"/>
      <c r="Z8" s="81"/>
      <c r="AA8" s="164" t="s">
        <v>26</v>
      </c>
      <c r="AB8" s="164"/>
      <c r="AC8" s="164"/>
      <c r="AD8" s="164"/>
      <c r="AE8" s="83"/>
      <c r="AF8" s="164"/>
      <c r="AG8" s="164"/>
      <c r="AH8" s="164"/>
      <c r="AI8" s="164"/>
      <c r="AJ8" s="8"/>
      <c r="AK8" s="8"/>
      <c r="AL8" s="8"/>
      <c r="AM8" s="8"/>
    </row>
    <row r="9" spans="1:42" ht="3.6" customHeight="1" x14ac:dyDescent="0.25">
      <c r="A9" s="83"/>
      <c r="B9" s="90"/>
      <c r="C9" s="90"/>
      <c r="D9" s="90"/>
      <c r="E9" s="90"/>
      <c r="F9" s="90"/>
      <c r="G9" s="90"/>
      <c r="H9" s="90"/>
      <c r="I9" s="90"/>
      <c r="J9" s="90"/>
      <c r="K9" s="90"/>
      <c r="L9" s="90"/>
      <c r="M9" s="90"/>
      <c r="N9" s="90"/>
      <c r="O9" s="90"/>
      <c r="P9" s="90"/>
      <c r="Q9" s="90"/>
      <c r="R9" s="90"/>
      <c r="S9" s="90"/>
      <c r="T9" s="90"/>
      <c r="U9" s="90"/>
      <c r="V9" s="90"/>
      <c r="W9" s="90"/>
      <c r="X9" s="90"/>
      <c r="Y9" s="90"/>
      <c r="Z9" s="81"/>
      <c r="AA9" s="81"/>
      <c r="AB9" s="81"/>
      <c r="AC9" s="81"/>
      <c r="AD9" s="83"/>
      <c r="AE9" s="83"/>
      <c r="AF9" s="81"/>
      <c r="AG9" s="81"/>
      <c r="AH9" s="81"/>
      <c r="AI9" s="81"/>
      <c r="AJ9" s="8"/>
      <c r="AK9" s="8" t="s">
        <v>16</v>
      </c>
      <c r="AL9" s="8"/>
      <c r="AM9" s="8"/>
    </row>
    <row r="10" spans="1:42" ht="12.95" customHeight="1" x14ac:dyDescent="0.25">
      <c r="A10" s="150" t="s">
        <v>125</v>
      </c>
      <c r="B10" s="150"/>
      <c r="C10" s="150"/>
      <c r="D10" s="150"/>
      <c r="E10" s="150"/>
      <c r="F10" s="150"/>
      <c r="G10" s="150"/>
      <c r="H10" s="150"/>
      <c r="I10" s="150"/>
      <c r="J10" s="150"/>
      <c r="K10" s="150"/>
      <c r="L10" s="150"/>
      <c r="M10" s="150"/>
      <c r="N10" s="150"/>
      <c r="O10" s="150"/>
      <c r="P10" s="150"/>
      <c r="Q10" s="150"/>
      <c r="R10" s="150"/>
      <c r="S10" s="150"/>
      <c r="T10" s="150"/>
      <c r="U10" s="150"/>
      <c r="V10" s="150"/>
      <c r="W10" s="150"/>
      <c r="X10" s="150"/>
      <c r="Y10" s="150"/>
      <c r="Z10" s="83"/>
      <c r="AA10" s="195" t="s">
        <v>16</v>
      </c>
      <c r="AB10" s="195"/>
      <c r="AC10" s="195"/>
      <c r="AD10" s="195"/>
      <c r="AE10" s="71"/>
      <c r="AF10" s="92"/>
      <c r="AG10" s="92"/>
      <c r="AH10" s="92"/>
      <c r="AI10" s="92"/>
      <c r="AJ10" s="8"/>
      <c r="AK10" s="8" t="s">
        <v>17</v>
      </c>
      <c r="AL10" s="8"/>
      <c r="AM10" s="8"/>
    </row>
    <row r="11" spans="1:42" ht="2.85" customHeight="1" x14ac:dyDescent="0.25">
      <c r="A11" s="83"/>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72"/>
      <c r="AB11" s="72"/>
      <c r="AC11" s="72"/>
      <c r="AD11" s="72"/>
      <c r="AE11" s="71"/>
      <c r="AF11" s="92"/>
      <c r="AG11" s="92"/>
      <c r="AH11" s="92"/>
      <c r="AI11" s="92"/>
      <c r="AJ11" s="8"/>
      <c r="AK11" s="8"/>
      <c r="AL11" s="8"/>
      <c r="AM11" s="8"/>
    </row>
    <row r="12" spans="1:42" ht="12.95" customHeight="1" x14ac:dyDescent="0.25">
      <c r="A12" s="177" t="s">
        <v>96</v>
      </c>
      <c r="B12" s="177"/>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83"/>
      <c r="AA12" s="83"/>
      <c r="AB12" s="83"/>
      <c r="AC12" s="83"/>
      <c r="AD12" s="83"/>
      <c r="AE12" s="71"/>
      <c r="AF12" s="92"/>
      <c r="AG12" s="92"/>
      <c r="AH12" s="92"/>
      <c r="AI12" s="92"/>
      <c r="AJ12" s="8"/>
      <c r="AK12" s="8"/>
      <c r="AL12" s="8"/>
      <c r="AM12" s="8"/>
    </row>
    <row r="13" spans="1:42" ht="3.6" customHeight="1" x14ac:dyDescent="0.25">
      <c r="A13" s="73"/>
      <c r="B13" s="73"/>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1"/>
      <c r="AF13" s="92"/>
      <c r="AG13" s="92"/>
      <c r="AH13" s="92"/>
      <c r="AI13" s="92"/>
    </row>
    <row r="14" spans="1:42" ht="12.95" customHeight="1" x14ac:dyDescent="0.25">
      <c r="A14" s="196" t="s">
        <v>60</v>
      </c>
      <c r="B14" s="196"/>
      <c r="C14" s="196"/>
      <c r="D14" s="196"/>
      <c r="E14" s="196"/>
      <c r="F14" s="196"/>
      <c r="G14" s="196"/>
      <c r="H14" s="196"/>
      <c r="I14" s="196"/>
      <c r="J14" s="196"/>
      <c r="K14" s="196"/>
      <c r="L14" s="196"/>
      <c r="M14" s="196"/>
      <c r="N14" s="196"/>
      <c r="O14" s="196"/>
      <c r="P14" s="196"/>
      <c r="Q14" s="196"/>
      <c r="R14" s="196"/>
      <c r="S14" s="196"/>
      <c r="T14" s="196"/>
      <c r="U14" s="196"/>
      <c r="V14" s="196"/>
      <c r="W14" s="196"/>
      <c r="X14" s="196"/>
      <c r="Y14" s="196"/>
      <c r="Z14" s="73"/>
      <c r="AA14" s="73"/>
      <c r="AB14" s="73"/>
      <c r="AC14" s="73"/>
      <c r="AD14" s="73"/>
      <c r="AE14" s="71"/>
      <c r="AF14" s="92"/>
      <c r="AG14" s="92"/>
      <c r="AH14" s="92"/>
      <c r="AI14" s="92"/>
    </row>
    <row r="15" spans="1:42" ht="12.95" customHeight="1" x14ac:dyDescent="0.25">
      <c r="A15" s="149" t="s">
        <v>98</v>
      </c>
      <c r="B15" s="149"/>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82"/>
      <c r="AA15" s="163"/>
      <c r="AB15" s="163"/>
      <c r="AC15" s="163"/>
      <c r="AD15" s="163"/>
      <c r="AE15" s="71"/>
      <c r="AF15" s="204" t="s">
        <v>104</v>
      </c>
      <c r="AG15" s="204"/>
      <c r="AH15" s="204"/>
      <c r="AI15" s="204"/>
      <c r="AJ15" s="8"/>
      <c r="AP15" s="15"/>
    </row>
    <row r="16" spans="1:42" ht="3.6" customHeight="1" x14ac:dyDescent="0.25">
      <c r="A16" s="73"/>
      <c r="B16" s="73"/>
      <c r="C16" s="73"/>
      <c r="D16" s="73"/>
      <c r="E16" s="73"/>
      <c r="F16" s="73"/>
      <c r="G16" s="73"/>
      <c r="H16" s="73"/>
      <c r="I16" s="73"/>
      <c r="J16" s="73"/>
      <c r="K16" s="73"/>
      <c r="L16" s="73"/>
      <c r="M16" s="73"/>
      <c r="N16" s="73"/>
      <c r="O16" s="73"/>
      <c r="P16" s="73"/>
      <c r="Q16" s="73"/>
      <c r="R16" s="73"/>
      <c r="S16" s="73"/>
      <c r="T16" s="73"/>
      <c r="U16" s="73"/>
      <c r="V16" s="73"/>
      <c r="W16" s="74"/>
      <c r="X16" s="74"/>
      <c r="Y16" s="74"/>
      <c r="Z16" s="74"/>
      <c r="AA16" s="74"/>
      <c r="AB16" s="73"/>
      <c r="AC16" s="73"/>
      <c r="AD16" s="73"/>
      <c r="AE16" s="71"/>
      <c r="AF16" s="204"/>
      <c r="AG16" s="204"/>
      <c r="AH16" s="204"/>
      <c r="AI16" s="204"/>
    </row>
    <row r="17" spans="1:44" ht="12.95" customHeight="1" x14ac:dyDescent="0.25">
      <c r="A17" s="149" t="s">
        <v>59</v>
      </c>
      <c r="B17" s="149"/>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82"/>
      <c r="AA17" s="82"/>
      <c r="AB17" s="82"/>
      <c r="AC17" s="75"/>
      <c r="AD17" s="83"/>
      <c r="AE17" s="71"/>
      <c r="AF17" s="204"/>
      <c r="AG17" s="204"/>
      <c r="AH17" s="204"/>
      <c r="AI17" s="204"/>
      <c r="AJ17" s="8"/>
      <c r="AK17" s="8"/>
      <c r="AL17" s="8"/>
      <c r="AM17" s="8"/>
    </row>
    <row r="18" spans="1:44" ht="12.95" customHeight="1" x14ac:dyDescent="0.25">
      <c r="A18" s="149" t="s">
        <v>97</v>
      </c>
      <c r="B18" s="149"/>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82"/>
      <c r="AA18" s="163"/>
      <c r="AB18" s="163"/>
      <c r="AC18" s="163"/>
      <c r="AD18" s="163"/>
      <c r="AE18" s="71"/>
      <c r="AF18" s="204"/>
      <c r="AG18" s="204"/>
      <c r="AH18" s="204"/>
      <c r="AI18" s="204"/>
      <c r="AJ18" s="8"/>
      <c r="AK18" s="8"/>
      <c r="AL18" s="8"/>
      <c r="AM18" s="8"/>
    </row>
    <row r="19" spans="1:44" ht="3.6" customHeight="1" x14ac:dyDescent="0.25">
      <c r="A19" s="73"/>
      <c r="B19" s="73"/>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204"/>
      <c r="AG19" s="204"/>
      <c r="AH19" s="204"/>
      <c r="AI19" s="204"/>
    </row>
    <row r="20" spans="1:44" ht="12.95" customHeight="1" x14ac:dyDescent="0.25">
      <c r="A20" s="149" t="s">
        <v>61</v>
      </c>
      <c r="B20" s="149"/>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82"/>
      <c r="AA20" s="82"/>
      <c r="AB20" s="82"/>
      <c r="AC20" s="75"/>
      <c r="AD20" s="83"/>
      <c r="AE20" s="74"/>
      <c r="AF20" s="204"/>
      <c r="AG20" s="204"/>
      <c r="AH20" s="204"/>
      <c r="AI20" s="204"/>
      <c r="AJ20" s="8"/>
      <c r="AK20" s="8" t="s">
        <v>42</v>
      </c>
      <c r="AL20" s="8"/>
      <c r="AM20" s="8" t="s">
        <v>47</v>
      </c>
      <c r="AN20" s="16"/>
      <c r="AO20" s="16" t="s">
        <v>48</v>
      </c>
      <c r="AP20" s="16"/>
    </row>
    <row r="21" spans="1:44" ht="12.95" customHeight="1" x14ac:dyDescent="0.25">
      <c r="A21" s="149" t="s">
        <v>138</v>
      </c>
      <c r="B21" s="149"/>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82"/>
      <c r="AA21" s="82"/>
      <c r="AB21" s="82"/>
      <c r="AC21" s="75"/>
      <c r="AD21" s="83"/>
      <c r="AE21" s="74"/>
      <c r="AF21" s="204"/>
      <c r="AG21" s="204"/>
      <c r="AH21" s="204"/>
      <c r="AI21" s="204"/>
      <c r="AJ21" s="8"/>
      <c r="AK21" s="8" t="s">
        <v>45</v>
      </c>
      <c r="AL21" s="8">
        <f ca="1">IF(I28&gt;AL38,0,IF(I28=0,0,IF(AND(I28&gt;0,(AL38-I28&lt;731)),AL38-I28,730)))</f>
        <v>0</v>
      </c>
      <c r="AM21" s="8" t="s">
        <v>45</v>
      </c>
      <c r="AN21" s="16">
        <f ca="1">IF(I28&gt;AL38,0,IF(I28=0,0,IF(AND(I28&gt;0,(AL38-I28&lt;366)),AL38-I28,365)))</f>
        <v>0</v>
      </c>
      <c r="AO21" s="8" t="s">
        <v>45</v>
      </c>
      <c r="AP21" s="16">
        <f ca="1">IF(AN22&gt;0,0,IF(AND(AN21=365,AN22=0,AL22&gt;0),AL38-I28-365,365))</f>
        <v>0</v>
      </c>
    </row>
    <row r="22" spans="1:44" ht="12.95" customHeight="1" x14ac:dyDescent="0.25">
      <c r="A22" s="149" t="s">
        <v>99</v>
      </c>
      <c r="B22" s="149"/>
      <c r="C22" s="149"/>
      <c r="D22" s="149"/>
      <c r="E22" s="149"/>
      <c r="F22" s="149"/>
      <c r="G22" s="149"/>
      <c r="H22" s="149"/>
      <c r="I22" s="149"/>
      <c r="J22" s="149"/>
      <c r="K22" s="149"/>
      <c r="L22" s="149"/>
      <c r="M22" s="149"/>
      <c r="N22" s="149"/>
      <c r="O22" s="149"/>
      <c r="P22" s="149"/>
      <c r="Q22" s="149"/>
      <c r="R22" s="149"/>
      <c r="S22" s="149"/>
      <c r="T22" s="149"/>
      <c r="U22" s="149"/>
      <c r="V22" s="149"/>
      <c r="W22" s="149"/>
      <c r="X22" s="149"/>
      <c r="Y22" s="149"/>
      <c r="Z22" s="82"/>
      <c r="AA22" s="163"/>
      <c r="AB22" s="163"/>
      <c r="AC22" s="163"/>
      <c r="AD22" s="163"/>
      <c r="AE22" s="74"/>
      <c r="AF22" s="204"/>
      <c r="AG22" s="204"/>
      <c r="AH22" s="204"/>
      <c r="AI22" s="204"/>
      <c r="AJ22" s="8"/>
      <c r="AK22" s="8" t="s">
        <v>46</v>
      </c>
      <c r="AL22" s="8">
        <f ca="1">730-AL21</f>
        <v>730</v>
      </c>
      <c r="AM22" s="8" t="s">
        <v>46</v>
      </c>
      <c r="AN22" s="16">
        <f ca="1">365-AN21</f>
        <v>365</v>
      </c>
      <c r="AO22" s="8" t="s">
        <v>46</v>
      </c>
      <c r="AP22" s="16">
        <f ca="1">365-AP21</f>
        <v>365</v>
      </c>
    </row>
    <row r="23" spans="1:44" ht="5.85" customHeight="1" x14ac:dyDescent="0.25">
      <c r="A23" s="73"/>
      <c r="B23" s="73"/>
      <c r="C23" s="73"/>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row>
    <row r="24" spans="1:44" ht="5.85" customHeight="1" x14ac:dyDescent="0.25">
      <c r="A24" s="125"/>
      <c r="B24" s="125"/>
      <c r="C24" s="125"/>
      <c r="D24" s="125"/>
      <c r="E24" s="125"/>
      <c r="F24" s="125"/>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row>
    <row r="25" spans="1:44" ht="25.9" customHeight="1" x14ac:dyDescent="0.25">
      <c r="A25" s="185" t="s">
        <v>137</v>
      </c>
      <c r="B25" s="185"/>
      <c r="C25" s="185"/>
      <c r="D25" s="185"/>
      <c r="E25" s="185"/>
      <c r="F25" s="185"/>
      <c r="G25" s="185"/>
      <c r="H25" s="185"/>
      <c r="I25" s="185"/>
      <c r="J25" s="185"/>
      <c r="K25" s="185"/>
      <c r="L25" s="185"/>
      <c r="M25" s="185"/>
      <c r="N25" s="185"/>
      <c r="O25" s="185"/>
      <c r="P25" s="185"/>
      <c r="Q25" s="185"/>
      <c r="R25" s="185"/>
      <c r="S25" s="185"/>
      <c r="T25" s="185"/>
      <c r="U25" s="185"/>
      <c r="V25" s="185"/>
      <c r="W25" s="185"/>
      <c r="X25" s="185"/>
      <c r="Y25" s="185"/>
      <c r="Z25" s="185"/>
      <c r="AA25" s="185"/>
      <c r="AB25" s="185"/>
      <c r="AC25" s="185"/>
      <c r="AD25" s="185"/>
      <c r="AE25" s="185"/>
      <c r="AF25" s="185"/>
      <c r="AG25" s="185"/>
      <c r="AH25" s="185"/>
      <c r="AI25" s="185"/>
      <c r="AJ25" s="8"/>
      <c r="AK25" s="8"/>
      <c r="AL25" s="8"/>
      <c r="AM25" s="8"/>
    </row>
    <row r="26" spans="1:44" ht="5.85" customHeight="1" x14ac:dyDescent="0.25">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
      <c r="AK26" s="8"/>
      <c r="AL26" s="8"/>
      <c r="AM26" s="8"/>
    </row>
    <row r="27" spans="1:44" ht="12.95" customHeight="1" x14ac:dyDescent="0.25">
      <c r="A27" s="190" t="s">
        <v>32</v>
      </c>
      <c r="B27" s="190"/>
      <c r="C27" s="190"/>
      <c r="D27" s="190"/>
      <c r="E27" s="190"/>
      <c r="F27" s="190"/>
      <c r="G27" s="190"/>
      <c r="H27" s="190"/>
      <c r="I27" s="191" t="s">
        <v>28</v>
      </c>
      <c r="J27" s="191"/>
      <c r="K27" s="191"/>
      <c r="L27" s="191"/>
      <c r="M27" s="191" t="s">
        <v>29</v>
      </c>
      <c r="N27" s="191"/>
      <c r="O27" s="191"/>
      <c r="P27" s="191"/>
      <c r="Q27" s="191" t="s">
        <v>31</v>
      </c>
      <c r="R27" s="191"/>
      <c r="S27" s="191"/>
      <c r="T27" s="191"/>
      <c r="U27" s="76"/>
      <c r="V27" s="192" t="s">
        <v>42</v>
      </c>
      <c r="W27" s="192"/>
      <c r="X27" s="192"/>
      <c r="Y27" s="192"/>
      <c r="Z27" s="60"/>
      <c r="AA27" s="192" t="s">
        <v>47</v>
      </c>
      <c r="AB27" s="192"/>
      <c r="AC27" s="192"/>
      <c r="AD27" s="192"/>
      <c r="AE27" s="83"/>
      <c r="AF27" s="192" t="s">
        <v>48</v>
      </c>
      <c r="AG27" s="192"/>
      <c r="AH27" s="192"/>
      <c r="AI27" s="192"/>
      <c r="AJ27" s="8"/>
      <c r="AK27" s="8"/>
      <c r="AL27" s="8"/>
      <c r="AM27" s="8"/>
    </row>
    <row r="28" spans="1:44" ht="12.95" customHeight="1" x14ac:dyDescent="0.25">
      <c r="A28" s="198"/>
      <c r="B28" s="198"/>
      <c r="C28" s="198"/>
      <c r="D28" s="198"/>
      <c r="E28" s="198"/>
      <c r="F28" s="198"/>
      <c r="G28" s="198"/>
      <c r="H28" s="198"/>
      <c r="I28" s="199"/>
      <c r="J28" s="199"/>
      <c r="K28" s="199"/>
      <c r="L28" s="200"/>
      <c r="M28" s="201" t="str">
        <f ca="1">IF(OR(I28=0,Q28="Invalid Start Date"),"",SUM(I28+730)-1)</f>
        <v/>
      </c>
      <c r="N28" s="201"/>
      <c r="O28" s="201"/>
      <c r="P28" s="201"/>
      <c r="Q28" s="202" t="str">
        <f ca="1">AW46</f>
        <v>None</v>
      </c>
      <c r="R28" s="202"/>
      <c r="S28" s="202"/>
      <c r="T28" s="202"/>
      <c r="U28" s="77"/>
      <c r="V28" s="77"/>
      <c r="W28" s="77"/>
      <c r="X28" s="77"/>
      <c r="Y28" s="60"/>
      <c r="Z28" s="60"/>
      <c r="AA28" s="60"/>
      <c r="AB28" s="60"/>
      <c r="AC28" s="60"/>
      <c r="AD28" s="60"/>
      <c r="AE28" s="83"/>
      <c r="AF28" s="83"/>
      <c r="AG28" s="83"/>
      <c r="AH28" s="83"/>
      <c r="AI28" s="83"/>
      <c r="AJ28" s="8"/>
      <c r="AK28" s="8"/>
      <c r="AL28" s="8"/>
      <c r="AM28" s="8"/>
    </row>
    <row r="29" spans="1:44" ht="3.6" customHeight="1" x14ac:dyDescent="0.25">
      <c r="A29" s="83"/>
      <c r="B29" s="83"/>
      <c r="C29" s="83"/>
      <c r="D29" s="83"/>
      <c r="E29" s="83"/>
      <c r="F29" s="83"/>
      <c r="G29" s="83"/>
      <c r="H29" s="83"/>
      <c r="I29" s="83"/>
      <c r="J29" s="83"/>
      <c r="K29" s="83"/>
      <c r="L29" s="83"/>
      <c r="M29" s="60"/>
      <c r="N29" s="60"/>
      <c r="O29" s="60"/>
      <c r="P29" s="60"/>
      <c r="Q29" s="60"/>
      <c r="R29" s="60"/>
      <c r="S29" s="60"/>
      <c r="T29" s="60"/>
      <c r="U29" s="60"/>
      <c r="V29" s="60"/>
      <c r="W29" s="60"/>
      <c r="X29" s="60"/>
      <c r="Y29" s="60"/>
      <c r="Z29" s="60"/>
      <c r="AA29" s="60"/>
      <c r="AB29" s="60"/>
      <c r="AC29" s="60"/>
      <c r="AD29" s="60"/>
      <c r="AE29" s="83"/>
      <c r="AF29" s="83"/>
      <c r="AG29" s="83"/>
      <c r="AH29" s="83"/>
      <c r="AI29" s="83"/>
      <c r="AJ29" s="8"/>
      <c r="AK29" s="8"/>
      <c r="AL29" s="8"/>
      <c r="AM29" s="8"/>
    </row>
    <row r="30" spans="1:44" ht="12.95" customHeight="1" x14ac:dyDescent="0.25">
      <c r="A30" s="190" t="s">
        <v>30</v>
      </c>
      <c r="B30" s="190"/>
      <c r="C30" s="190"/>
      <c r="D30" s="190"/>
      <c r="E30" s="190"/>
      <c r="F30" s="190"/>
      <c r="G30" s="190"/>
      <c r="H30" s="190"/>
      <c r="I30" s="190"/>
      <c r="J30" s="190"/>
      <c r="K30" s="190"/>
      <c r="L30" s="190"/>
      <c r="M30" s="190"/>
      <c r="N30" s="190"/>
      <c r="O30" s="190"/>
      <c r="P30" s="190"/>
      <c r="Q30" s="190"/>
      <c r="R30" s="190"/>
      <c r="S30" s="190"/>
      <c r="T30" s="190"/>
      <c r="U30" s="83"/>
      <c r="V30" s="60"/>
      <c r="W30" s="60"/>
      <c r="X30" s="60"/>
      <c r="Y30" s="60"/>
      <c r="Z30" s="60"/>
      <c r="AA30" s="60"/>
      <c r="AB30" s="60"/>
      <c r="AC30" s="60"/>
      <c r="AD30" s="60"/>
      <c r="AE30" s="83"/>
      <c r="AF30" s="83"/>
      <c r="AG30" s="83"/>
      <c r="AH30" s="83"/>
      <c r="AI30" s="83"/>
      <c r="AJ30" s="8"/>
      <c r="AK30" s="8"/>
      <c r="AL30" s="8"/>
      <c r="AM30" s="8"/>
      <c r="AO30" s="189" t="s">
        <v>79</v>
      </c>
      <c r="AP30" s="189"/>
      <c r="AQ30" s="189"/>
      <c r="AR30" s="189"/>
    </row>
    <row r="31" spans="1:44" ht="3.6" customHeight="1" x14ac:dyDescent="0.25">
      <c r="A31" s="76"/>
      <c r="B31" s="76"/>
      <c r="C31" s="76"/>
      <c r="D31" s="76"/>
      <c r="E31" s="76"/>
      <c r="F31" s="76"/>
      <c r="G31" s="76"/>
      <c r="H31" s="76"/>
      <c r="I31" s="76"/>
      <c r="J31" s="76"/>
      <c r="K31" s="76"/>
      <c r="L31" s="76"/>
      <c r="M31" s="76"/>
      <c r="N31" s="76"/>
      <c r="O31" s="76"/>
      <c r="P31" s="76"/>
      <c r="Q31" s="76"/>
      <c r="R31" s="76"/>
      <c r="S31" s="76"/>
      <c r="T31" s="76"/>
      <c r="U31" s="83"/>
      <c r="V31" s="60"/>
      <c r="W31" s="60"/>
      <c r="X31" s="60"/>
      <c r="Y31" s="60"/>
      <c r="Z31" s="60"/>
      <c r="AA31" s="60"/>
      <c r="AB31" s="60"/>
      <c r="AC31" s="60"/>
      <c r="AD31" s="60"/>
      <c r="AE31" s="83"/>
      <c r="AF31" s="83"/>
      <c r="AG31" s="83"/>
      <c r="AH31" s="83"/>
      <c r="AI31" s="83"/>
      <c r="AJ31" s="8"/>
      <c r="AK31" s="8"/>
      <c r="AL31" s="8"/>
      <c r="AM31" s="8"/>
    </row>
    <row r="32" spans="1:44" ht="12.95" customHeight="1" x14ac:dyDescent="0.25">
      <c r="A32" s="83" t="s">
        <v>85</v>
      </c>
      <c r="B32" s="60"/>
      <c r="C32" s="60"/>
      <c r="D32" s="60"/>
      <c r="E32" s="60"/>
      <c r="F32" s="60"/>
      <c r="G32" s="60"/>
      <c r="H32" s="60"/>
      <c r="I32" s="60"/>
      <c r="J32" s="60"/>
      <c r="K32" s="60"/>
      <c r="L32" s="60"/>
      <c r="M32" s="60"/>
      <c r="N32" s="60"/>
      <c r="O32" s="60"/>
      <c r="P32" s="60"/>
      <c r="Q32" s="111" t="s">
        <v>2</v>
      </c>
      <c r="R32" s="173">
        <v>0</v>
      </c>
      <c r="S32" s="173"/>
      <c r="T32" s="173"/>
      <c r="U32" s="83"/>
      <c r="V32" s="60"/>
      <c r="W32" s="60"/>
      <c r="X32" s="60"/>
      <c r="Y32" s="60"/>
      <c r="Z32" s="60"/>
      <c r="AA32" s="60"/>
      <c r="AB32" s="60"/>
      <c r="AC32" s="60"/>
      <c r="AD32" s="60"/>
      <c r="AE32" s="83"/>
      <c r="AF32" s="83"/>
      <c r="AG32" s="83"/>
      <c r="AH32" s="83"/>
      <c r="AI32" s="83"/>
      <c r="AJ32" s="8"/>
      <c r="AK32" s="8"/>
      <c r="AL32" s="8"/>
      <c r="AM32" s="8"/>
      <c r="AO32" s="20">
        <v>1</v>
      </c>
      <c r="AP32" s="20">
        <v>2</v>
      </c>
      <c r="AQ32" s="20">
        <v>3</v>
      </c>
      <c r="AR32" s="20">
        <v>4</v>
      </c>
    </row>
    <row r="33" spans="1:49" s="22" customFormat="1" ht="12.95" customHeight="1" x14ac:dyDescent="0.2">
      <c r="A33" s="90" t="s">
        <v>91</v>
      </c>
      <c r="B33" s="78"/>
      <c r="C33" s="78"/>
      <c r="D33" s="78"/>
      <c r="E33" s="78"/>
      <c r="F33" s="78"/>
      <c r="G33" s="78"/>
      <c r="H33" s="78"/>
      <c r="I33" s="78"/>
      <c r="J33" s="78"/>
      <c r="K33" s="78"/>
      <c r="L33" s="78"/>
      <c r="M33" s="78"/>
      <c r="N33" s="78"/>
      <c r="O33" s="78"/>
      <c r="P33" s="78"/>
      <c r="Q33" s="78"/>
      <c r="R33" s="78"/>
      <c r="S33" s="78"/>
      <c r="T33" s="78"/>
      <c r="U33" s="91"/>
      <c r="V33" s="197">
        <f ca="1">AL21</f>
        <v>0</v>
      </c>
      <c r="W33" s="203"/>
      <c r="X33" s="197">
        <f ca="1">AL22</f>
        <v>730</v>
      </c>
      <c r="Y33" s="197"/>
      <c r="Z33" s="79"/>
      <c r="AA33" s="197">
        <f ca="1">AN21</f>
        <v>0</v>
      </c>
      <c r="AB33" s="203"/>
      <c r="AC33" s="197">
        <f ca="1">AN22</f>
        <v>365</v>
      </c>
      <c r="AD33" s="197"/>
      <c r="AE33" s="91"/>
      <c r="AF33" s="197">
        <f ca="1">AP21</f>
        <v>0</v>
      </c>
      <c r="AG33" s="203"/>
      <c r="AH33" s="197">
        <f ca="1">AP22</f>
        <v>365</v>
      </c>
      <c r="AI33" s="197"/>
      <c r="AJ33" s="21"/>
      <c r="AK33" s="21"/>
      <c r="AL33" s="21"/>
      <c r="AM33" s="21"/>
      <c r="AO33" s="23" t="str">
        <f>IF(AND(Q48&gt;0,Q51&gt;0), "Yes","No")</f>
        <v>No</v>
      </c>
      <c r="AP33" s="23" t="str">
        <f>IF(AND(V48&gt;0,V51&gt;0), "Yes","No")</f>
        <v>No</v>
      </c>
      <c r="AQ33" s="23" t="str">
        <f>IF(AND(AA48&gt;0,AA51&gt;0), "Yes","No")</f>
        <v>No</v>
      </c>
      <c r="AR33" s="23" t="str">
        <f>IF(AND(AF48&gt;0,AF51&gt;0),"Yes","No")</f>
        <v>No</v>
      </c>
    </row>
    <row r="34" spans="1:49" ht="3.6" customHeight="1" x14ac:dyDescent="0.25">
      <c r="A34" s="83"/>
      <c r="B34" s="60"/>
      <c r="C34" s="60"/>
      <c r="D34" s="60"/>
      <c r="E34" s="60"/>
      <c r="F34" s="60"/>
      <c r="G34" s="60"/>
      <c r="H34" s="60"/>
      <c r="I34" s="60"/>
      <c r="J34" s="60"/>
      <c r="K34" s="60"/>
      <c r="L34" s="60"/>
      <c r="M34" s="60"/>
      <c r="N34" s="60"/>
      <c r="O34" s="60"/>
      <c r="P34" s="60"/>
      <c r="Q34" s="60"/>
      <c r="R34" s="60"/>
      <c r="S34" s="60"/>
      <c r="T34" s="83"/>
      <c r="U34" s="83"/>
      <c r="V34" s="60"/>
      <c r="W34" s="105"/>
      <c r="X34" s="83"/>
      <c r="Y34" s="60"/>
      <c r="Z34" s="60"/>
      <c r="AA34" s="60"/>
      <c r="AB34" s="105"/>
      <c r="AC34" s="83"/>
      <c r="AD34" s="60"/>
      <c r="AE34" s="83"/>
      <c r="AF34" s="83"/>
      <c r="AG34" s="105"/>
      <c r="AH34" s="83"/>
      <c r="AI34" s="83"/>
      <c r="AJ34" s="8"/>
      <c r="AK34" s="8"/>
      <c r="AL34" s="8"/>
      <c r="AM34" s="8"/>
    </row>
    <row r="35" spans="1:49" ht="12.95" customHeight="1" x14ac:dyDescent="0.25">
      <c r="A35" s="83" t="s">
        <v>86</v>
      </c>
      <c r="B35" s="60"/>
      <c r="C35" s="60"/>
      <c r="D35" s="60"/>
      <c r="E35" s="60"/>
      <c r="F35" s="60"/>
      <c r="G35" s="60"/>
      <c r="H35" s="60"/>
      <c r="I35" s="60"/>
      <c r="J35" s="60"/>
      <c r="K35" s="60"/>
      <c r="L35" s="60"/>
      <c r="M35" s="60"/>
      <c r="N35" s="60"/>
      <c r="O35" s="60"/>
      <c r="P35" s="60"/>
      <c r="Q35" s="111" t="s">
        <v>2</v>
      </c>
      <c r="R35" s="173">
        <v>0</v>
      </c>
      <c r="S35" s="173"/>
      <c r="T35" s="173"/>
      <c r="U35" s="76"/>
      <c r="V35" s="205" t="s">
        <v>43</v>
      </c>
      <c r="W35" s="206"/>
      <c r="X35" s="205" t="s">
        <v>44</v>
      </c>
      <c r="Y35" s="205"/>
      <c r="Z35" s="76"/>
      <c r="AA35" s="205" t="s">
        <v>43</v>
      </c>
      <c r="AB35" s="206"/>
      <c r="AC35" s="205" t="s">
        <v>44</v>
      </c>
      <c r="AD35" s="205"/>
      <c r="AE35" s="76"/>
      <c r="AF35" s="205" t="s">
        <v>43</v>
      </c>
      <c r="AG35" s="206"/>
      <c r="AH35" s="205" t="s">
        <v>44</v>
      </c>
      <c r="AI35" s="205"/>
      <c r="AJ35" s="8"/>
      <c r="AK35" s="8"/>
      <c r="AL35" s="8"/>
      <c r="AM35" s="8"/>
    </row>
    <row r="36" spans="1:49" ht="12.95" customHeight="1" x14ac:dyDescent="0.25">
      <c r="A36" s="90" t="s">
        <v>92</v>
      </c>
      <c r="B36" s="60"/>
      <c r="C36" s="60"/>
      <c r="D36" s="60"/>
      <c r="E36" s="60"/>
      <c r="F36" s="60"/>
      <c r="G36" s="60"/>
      <c r="H36" s="60"/>
      <c r="I36" s="60"/>
      <c r="J36" s="60"/>
      <c r="K36" s="60"/>
      <c r="L36" s="60"/>
      <c r="M36" s="60"/>
      <c r="N36" s="60"/>
      <c r="O36" s="60"/>
      <c r="P36" s="60"/>
      <c r="Q36" s="60"/>
      <c r="R36" s="60"/>
      <c r="S36" s="60"/>
      <c r="T36" s="83"/>
      <c r="U36" s="83"/>
      <c r="V36" s="73"/>
      <c r="W36" s="73"/>
      <c r="X36" s="73"/>
      <c r="Y36" s="73"/>
      <c r="Z36" s="60"/>
      <c r="AA36" s="60"/>
      <c r="AB36" s="60"/>
      <c r="AC36" s="60"/>
      <c r="AD36" s="60"/>
      <c r="AE36" s="83"/>
      <c r="AF36" s="83"/>
      <c r="AG36" s="83"/>
      <c r="AH36" s="83"/>
      <c r="AI36" s="83"/>
      <c r="AJ36" s="8"/>
      <c r="AK36" s="8"/>
      <c r="AL36" s="8"/>
      <c r="AM36" s="8"/>
    </row>
    <row r="37" spans="1:49" ht="3.6" customHeight="1" x14ac:dyDescent="0.25">
      <c r="A37" s="83"/>
      <c r="B37" s="60"/>
      <c r="C37" s="60"/>
      <c r="D37" s="60"/>
      <c r="E37" s="60"/>
      <c r="F37" s="60"/>
      <c r="G37" s="60"/>
      <c r="H37" s="60"/>
      <c r="I37" s="60"/>
      <c r="J37" s="60"/>
      <c r="K37" s="60"/>
      <c r="L37" s="60"/>
      <c r="M37" s="60"/>
      <c r="N37" s="60"/>
      <c r="O37" s="60"/>
      <c r="P37" s="60"/>
      <c r="Q37" s="60"/>
      <c r="R37" s="60"/>
      <c r="S37" s="60"/>
      <c r="T37" s="83"/>
      <c r="U37" s="83"/>
      <c r="V37" s="60"/>
      <c r="W37" s="60"/>
      <c r="X37" s="60"/>
      <c r="Y37" s="60"/>
      <c r="Z37" s="60"/>
      <c r="AA37" s="60"/>
      <c r="AB37" s="60"/>
      <c r="AC37" s="60"/>
      <c r="AD37" s="60"/>
      <c r="AE37" s="83"/>
      <c r="AF37" s="83"/>
      <c r="AG37" s="83"/>
      <c r="AH37" s="83"/>
      <c r="AI37" s="83"/>
      <c r="AJ37" s="8"/>
      <c r="AK37" s="8"/>
      <c r="AL37" s="8"/>
      <c r="AM37" s="8"/>
    </row>
    <row r="38" spans="1:49" ht="12.95" customHeight="1" x14ac:dyDescent="0.25">
      <c r="A38" s="83" t="s">
        <v>87</v>
      </c>
      <c r="B38" s="60"/>
      <c r="C38" s="60"/>
      <c r="D38" s="60"/>
      <c r="E38" s="60"/>
      <c r="F38" s="60"/>
      <c r="G38" s="60"/>
      <c r="H38" s="60"/>
      <c r="I38" s="60"/>
      <c r="J38" s="60"/>
      <c r="K38" s="60"/>
      <c r="L38" s="60"/>
      <c r="M38" s="60"/>
      <c r="N38" s="60"/>
      <c r="O38" s="60"/>
      <c r="P38" s="60"/>
      <c r="Q38" s="112" t="s">
        <v>2</v>
      </c>
      <c r="R38" s="169">
        <f>SUM(R32+R35)</f>
        <v>0</v>
      </c>
      <c r="S38" s="169"/>
      <c r="T38" s="169"/>
      <c r="U38" s="83"/>
      <c r="V38" s="60"/>
      <c r="W38" s="60"/>
      <c r="X38" s="60"/>
      <c r="Y38" s="60"/>
      <c r="Z38" s="60"/>
      <c r="AA38" s="60"/>
      <c r="AB38" s="60"/>
      <c r="AC38" s="60"/>
      <c r="AD38" s="60"/>
      <c r="AE38" s="83"/>
      <c r="AF38" s="83"/>
      <c r="AG38" s="83"/>
      <c r="AH38" s="83"/>
      <c r="AI38" s="83"/>
      <c r="AJ38" s="8"/>
      <c r="AK38" s="8" t="s">
        <v>15</v>
      </c>
      <c r="AL38" s="24">
        <f ca="1">TODAY()</f>
        <v>43388</v>
      </c>
      <c r="AM38" s="8"/>
      <c r="AN38" s="16"/>
      <c r="AO38" s="16"/>
      <c r="AP38" s="16"/>
      <c r="AQ38" s="16"/>
      <c r="AR38" s="16"/>
      <c r="AS38" s="16"/>
      <c r="AT38" s="16"/>
      <c r="AU38" s="16"/>
      <c r="AV38" s="16"/>
      <c r="AW38" s="16"/>
    </row>
    <row r="39" spans="1:49" ht="3.6" customHeight="1" x14ac:dyDescent="0.25">
      <c r="A39" s="83"/>
      <c r="B39" s="83"/>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
      <c r="AK39" s="8"/>
      <c r="AL39" s="8"/>
      <c r="AM39" s="8"/>
      <c r="AN39" s="16"/>
      <c r="AO39" s="16"/>
      <c r="AP39" s="16"/>
      <c r="AQ39" s="16"/>
      <c r="AR39" s="16"/>
      <c r="AS39" s="16"/>
      <c r="AT39" s="16"/>
      <c r="AU39" s="16"/>
      <c r="AV39" s="16"/>
      <c r="AW39" s="16"/>
    </row>
    <row r="40" spans="1:49" ht="12.95" customHeight="1" x14ac:dyDescent="0.25">
      <c r="A40" s="114" t="s">
        <v>41</v>
      </c>
      <c r="B40" s="115"/>
      <c r="C40" s="115"/>
      <c r="D40" s="115"/>
      <c r="E40" s="115"/>
      <c r="F40" s="115"/>
      <c r="G40" s="115"/>
      <c r="H40" s="115"/>
      <c r="I40" s="115"/>
      <c r="J40" s="115"/>
      <c r="K40" s="115"/>
      <c r="L40" s="115"/>
      <c r="M40" s="115"/>
      <c r="N40" s="115"/>
      <c r="O40" s="115"/>
      <c r="P40" s="115"/>
      <c r="Q40" s="191" t="s">
        <v>49</v>
      </c>
      <c r="R40" s="191"/>
      <c r="S40" s="191"/>
      <c r="T40" s="191"/>
      <c r="U40" s="115"/>
      <c r="V40" s="191" t="s">
        <v>50</v>
      </c>
      <c r="W40" s="191"/>
      <c r="X40" s="191"/>
      <c r="Y40" s="191"/>
      <c r="Z40" s="115"/>
      <c r="AA40" s="191" t="s">
        <v>51</v>
      </c>
      <c r="AB40" s="191"/>
      <c r="AC40" s="191"/>
      <c r="AD40" s="191"/>
      <c r="AE40" s="115"/>
      <c r="AF40" s="191" t="s">
        <v>52</v>
      </c>
      <c r="AG40" s="191"/>
      <c r="AH40" s="191"/>
      <c r="AI40" s="191"/>
      <c r="AJ40" s="8"/>
      <c r="AK40" s="207" t="s">
        <v>33</v>
      </c>
      <c r="AL40" s="208"/>
      <c r="AM40" s="208"/>
      <c r="AN40" s="209"/>
      <c r="AO40" s="210" t="s">
        <v>38</v>
      </c>
      <c r="AP40" s="211"/>
      <c r="AQ40" s="211"/>
      <c r="AR40" s="212"/>
      <c r="AS40" s="210" t="s">
        <v>39</v>
      </c>
      <c r="AT40" s="212"/>
      <c r="AU40" s="25">
        <v>1</v>
      </c>
      <c r="AV40" s="25">
        <v>0.5</v>
      </c>
      <c r="AW40" s="26" t="s">
        <v>40</v>
      </c>
    </row>
    <row r="41" spans="1:49" ht="3.6" customHeight="1" x14ac:dyDescent="0.25">
      <c r="A41" s="59"/>
      <c r="B41" s="83"/>
      <c r="C41" s="83"/>
      <c r="D41" s="83"/>
      <c r="E41" s="83"/>
      <c r="F41" s="83"/>
      <c r="G41" s="83"/>
      <c r="H41" s="83"/>
      <c r="I41" s="83"/>
      <c r="J41" s="83"/>
      <c r="K41" s="83"/>
      <c r="L41" s="83"/>
      <c r="M41" s="83"/>
      <c r="N41" s="83"/>
      <c r="O41" s="83"/>
      <c r="P41" s="83"/>
      <c r="Q41" s="80"/>
      <c r="R41" s="80"/>
      <c r="S41" s="80"/>
      <c r="T41" s="80"/>
      <c r="U41" s="60"/>
      <c r="V41" s="80"/>
      <c r="W41" s="80"/>
      <c r="X41" s="80"/>
      <c r="Y41" s="80"/>
      <c r="Z41" s="60"/>
      <c r="AA41" s="80"/>
      <c r="AB41" s="80"/>
      <c r="AC41" s="80"/>
      <c r="AD41" s="80"/>
      <c r="AE41" s="60"/>
      <c r="AF41" s="80"/>
      <c r="AG41" s="80"/>
      <c r="AH41" s="80"/>
      <c r="AI41" s="89"/>
      <c r="AJ41" s="8"/>
      <c r="AK41" s="11"/>
      <c r="AL41" s="8"/>
      <c r="AM41" s="8"/>
      <c r="AN41" s="27"/>
      <c r="AO41" s="28"/>
      <c r="AP41" s="29"/>
      <c r="AQ41" s="29"/>
      <c r="AR41" s="27"/>
      <c r="AS41" s="28"/>
      <c r="AT41" s="27"/>
      <c r="AU41" s="30"/>
      <c r="AV41" s="30"/>
      <c r="AW41" s="30"/>
    </row>
    <row r="42" spans="1:49" ht="12.95" customHeight="1" x14ac:dyDescent="0.25">
      <c r="A42" s="83" t="s">
        <v>88</v>
      </c>
      <c r="B42" s="83"/>
      <c r="C42" s="83"/>
      <c r="D42" s="83"/>
      <c r="E42" s="83"/>
      <c r="F42" s="83"/>
      <c r="G42" s="83"/>
      <c r="H42" s="83"/>
      <c r="I42" s="83"/>
      <c r="J42" s="83"/>
      <c r="K42" s="83"/>
      <c r="L42" s="83"/>
      <c r="M42" s="83"/>
      <c r="N42" s="83"/>
      <c r="O42" s="83"/>
      <c r="P42" s="83"/>
      <c r="Q42" s="111" t="s">
        <v>2</v>
      </c>
      <c r="R42" s="173">
        <v>0</v>
      </c>
      <c r="S42" s="173"/>
      <c r="T42" s="173"/>
      <c r="U42" s="60"/>
      <c r="V42" s="111" t="s">
        <v>2</v>
      </c>
      <c r="W42" s="173">
        <v>0</v>
      </c>
      <c r="X42" s="173"/>
      <c r="Y42" s="173"/>
      <c r="Z42" s="60"/>
      <c r="AA42" s="111" t="s">
        <v>2</v>
      </c>
      <c r="AB42" s="173">
        <v>0</v>
      </c>
      <c r="AC42" s="173"/>
      <c r="AD42" s="173"/>
      <c r="AE42" s="60"/>
      <c r="AF42" s="111" t="s">
        <v>2</v>
      </c>
      <c r="AG42" s="173">
        <v>0</v>
      </c>
      <c r="AH42" s="173"/>
      <c r="AI42" s="173"/>
      <c r="AJ42" s="8"/>
      <c r="AK42" s="18">
        <v>1</v>
      </c>
      <c r="AL42" s="17">
        <v>2</v>
      </c>
      <c r="AM42" s="17">
        <v>3</v>
      </c>
      <c r="AN42" s="19">
        <v>4</v>
      </c>
      <c r="AO42" s="31">
        <v>1</v>
      </c>
      <c r="AP42" s="32">
        <v>2</v>
      </c>
      <c r="AQ42" s="32">
        <v>3</v>
      </c>
      <c r="AR42" s="33">
        <v>4</v>
      </c>
      <c r="AS42" s="28"/>
      <c r="AT42" s="27"/>
      <c r="AU42" s="30"/>
      <c r="AV42" s="30"/>
      <c r="AW42" s="30"/>
    </row>
    <row r="43" spans="1:49" ht="12.2" customHeight="1" x14ac:dyDescent="0.25">
      <c r="A43" s="90" t="s">
        <v>93</v>
      </c>
      <c r="B43" s="83"/>
      <c r="C43" s="83"/>
      <c r="D43" s="83"/>
      <c r="E43" s="83"/>
      <c r="F43" s="83"/>
      <c r="G43" s="83"/>
      <c r="H43" s="83"/>
      <c r="I43" s="83"/>
      <c r="J43" s="83"/>
      <c r="K43" s="83"/>
      <c r="L43" s="83"/>
      <c r="M43" s="83"/>
      <c r="N43" s="83"/>
      <c r="O43" s="83"/>
      <c r="P43" s="83"/>
      <c r="Q43" s="60"/>
      <c r="R43" s="60"/>
      <c r="S43" s="60"/>
      <c r="T43" s="60"/>
      <c r="U43" s="60"/>
      <c r="V43" s="60"/>
      <c r="W43" s="60"/>
      <c r="X43" s="60"/>
      <c r="Y43" s="60"/>
      <c r="Z43" s="60"/>
      <c r="AA43" s="60"/>
      <c r="AB43" s="60"/>
      <c r="AC43" s="60"/>
      <c r="AD43" s="60"/>
      <c r="AE43" s="60"/>
      <c r="AF43" s="60"/>
      <c r="AG43" s="60"/>
      <c r="AH43" s="60"/>
      <c r="AI43" s="83"/>
      <c r="AJ43" s="8"/>
      <c r="AK43" s="34">
        <f>IF(AO33="Yes",0,SUM(R42+R45))</f>
        <v>0</v>
      </c>
      <c r="AL43" s="35">
        <f>IF(AP33="Yes",0,SUM(W42+W45))</f>
        <v>0</v>
      </c>
      <c r="AM43" s="35">
        <f>IF(AQ33="Yes",0,SUM(AB42+AB45))</f>
        <v>0</v>
      </c>
      <c r="AN43" s="36">
        <f>IF(AR33="Yes",0,SUM(AG42+AG45))</f>
        <v>0</v>
      </c>
      <c r="AO43" s="37">
        <f ca="1">IF(AND(OR(Q48=AL38,AS48&gt;0),AT48=0,AU48=0,AV48=0),AK43,0)</f>
        <v>0</v>
      </c>
      <c r="AP43" s="38">
        <f ca="1">IF(AND(AS48&gt;0,AT48&gt;0,AU48=0,AV48=0),AL43,0)</f>
        <v>0</v>
      </c>
      <c r="AQ43" s="38">
        <f ca="1">IF(AND(AS48&gt;0,AT48&gt;0,AU48&gt;0,AV48=0),AM43,0)</f>
        <v>0</v>
      </c>
      <c r="AR43" s="39">
        <f ca="1">IF(AND(AS48&gt;0,AT48&gt;0,AU48&gt;0,AV48&gt;0),AN43,0)</f>
        <v>0</v>
      </c>
      <c r="AS43" s="213">
        <f ca="1">SUM(AO43:AR43)-R38</f>
        <v>0</v>
      </c>
      <c r="AT43" s="214"/>
      <c r="AU43" s="40">
        <f ca="1">AS43*1</f>
        <v>0</v>
      </c>
      <c r="AV43" s="40">
        <f ca="1">AU43*0.5</f>
        <v>0</v>
      </c>
      <c r="AW43" s="40">
        <v>0</v>
      </c>
    </row>
    <row r="44" spans="1:49" ht="3.6" customHeight="1" x14ac:dyDescent="0.25">
      <c r="A44" s="83"/>
      <c r="B44" s="83"/>
      <c r="C44" s="83"/>
      <c r="D44" s="83"/>
      <c r="E44" s="83"/>
      <c r="F44" s="83"/>
      <c r="G44" s="83"/>
      <c r="H44" s="83"/>
      <c r="I44" s="83"/>
      <c r="J44" s="83"/>
      <c r="K44" s="83"/>
      <c r="L44" s="83"/>
      <c r="M44" s="83"/>
      <c r="N44" s="83"/>
      <c r="O44" s="83"/>
      <c r="P44" s="83"/>
      <c r="Q44" s="60"/>
      <c r="R44" s="60"/>
      <c r="S44" s="60"/>
      <c r="T44" s="60"/>
      <c r="U44" s="60"/>
      <c r="V44" s="60"/>
      <c r="W44" s="60"/>
      <c r="X44" s="60"/>
      <c r="Y44" s="60"/>
      <c r="Z44" s="60"/>
      <c r="AA44" s="60"/>
      <c r="AB44" s="60"/>
      <c r="AC44" s="60"/>
      <c r="AD44" s="60"/>
      <c r="AE44" s="60"/>
      <c r="AF44" s="60"/>
      <c r="AG44" s="60"/>
      <c r="AH44" s="60"/>
      <c r="AI44" s="83"/>
      <c r="AJ44" s="8"/>
      <c r="AK44" s="8"/>
      <c r="AL44" s="8"/>
      <c r="AM44" s="8"/>
      <c r="AN44" s="16"/>
      <c r="AO44" s="16"/>
      <c r="AP44" s="16"/>
      <c r="AQ44" s="16"/>
      <c r="AR44" s="16"/>
      <c r="AS44" s="16"/>
      <c r="AT44" s="16"/>
      <c r="AU44" s="16"/>
      <c r="AV44" s="16"/>
      <c r="AW44" s="16"/>
    </row>
    <row r="45" spans="1:49" ht="12.95" customHeight="1" x14ac:dyDescent="0.25">
      <c r="A45" s="83" t="s">
        <v>89</v>
      </c>
      <c r="B45" s="83"/>
      <c r="C45" s="83"/>
      <c r="D45" s="83"/>
      <c r="E45" s="83"/>
      <c r="F45" s="83"/>
      <c r="G45" s="83"/>
      <c r="H45" s="83"/>
      <c r="I45" s="83"/>
      <c r="J45" s="83"/>
      <c r="K45" s="83"/>
      <c r="L45" s="83"/>
      <c r="M45" s="83"/>
      <c r="N45" s="83"/>
      <c r="O45" s="83"/>
      <c r="P45" s="83"/>
      <c r="Q45" s="111" t="s">
        <v>2</v>
      </c>
      <c r="R45" s="173">
        <v>0</v>
      </c>
      <c r="S45" s="173"/>
      <c r="T45" s="173"/>
      <c r="U45" s="60"/>
      <c r="V45" s="111" t="s">
        <v>2</v>
      </c>
      <c r="W45" s="173">
        <v>0</v>
      </c>
      <c r="X45" s="173"/>
      <c r="Y45" s="173"/>
      <c r="Z45" s="60"/>
      <c r="AA45" s="111" t="s">
        <v>2</v>
      </c>
      <c r="AB45" s="173">
        <v>0</v>
      </c>
      <c r="AC45" s="173"/>
      <c r="AD45" s="173"/>
      <c r="AE45" s="60"/>
      <c r="AF45" s="111" t="s">
        <v>2</v>
      </c>
      <c r="AG45" s="173">
        <v>0</v>
      </c>
      <c r="AH45" s="173"/>
      <c r="AI45" s="173"/>
      <c r="AJ45" s="8"/>
      <c r="AK45" s="207" t="s">
        <v>34</v>
      </c>
      <c r="AL45" s="208"/>
      <c r="AM45" s="208"/>
      <c r="AN45" s="208"/>
      <c r="AO45" s="210" t="s">
        <v>35</v>
      </c>
      <c r="AP45" s="211"/>
      <c r="AQ45" s="211"/>
      <c r="AR45" s="212"/>
      <c r="AS45" s="210" t="s">
        <v>36</v>
      </c>
      <c r="AT45" s="211"/>
      <c r="AU45" s="211"/>
      <c r="AV45" s="212"/>
      <c r="AW45" s="26" t="s">
        <v>37</v>
      </c>
    </row>
    <row r="46" spans="1:49" ht="12.2" customHeight="1" x14ac:dyDescent="0.25">
      <c r="A46" s="90" t="s">
        <v>94</v>
      </c>
      <c r="B46" s="83"/>
      <c r="C46" s="83"/>
      <c r="D46" s="83"/>
      <c r="E46" s="83"/>
      <c r="F46" s="83"/>
      <c r="G46" s="83"/>
      <c r="H46" s="83"/>
      <c r="I46" s="83"/>
      <c r="J46" s="83"/>
      <c r="K46" s="83"/>
      <c r="L46" s="83"/>
      <c r="M46" s="83"/>
      <c r="N46" s="83"/>
      <c r="O46" s="83"/>
      <c r="P46" s="83"/>
      <c r="Q46" s="60"/>
      <c r="R46" s="60"/>
      <c r="S46" s="60"/>
      <c r="T46" s="60"/>
      <c r="U46" s="60"/>
      <c r="V46" s="60"/>
      <c r="W46" s="60"/>
      <c r="X46" s="60"/>
      <c r="Y46" s="60"/>
      <c r="Z46" s="60"/>
      <c r="AA46" s="60"/>
      <c r="AB46" s="60"/>
      <c r="AC46" s="60"/>
      <c r="AD46" s="60"/>
      <c r="AE46" s="60"/>
      <c r="AF46" s="60"/>
      <c r="AG46" s="60"/>
      <c r="AH46" s="60"/>
      <c r="AI46" s="83"/>
      <c r="AJ46" s="8"/>
      <c r="AK46" s="18">
        <v>1</v>
      </c>
      <c r="AL46" s="17">
        <v>2</v>
      </c>
      <c r="AM46" s="17">
        <v>3</v>
      </c>
      <c r="AN46" s="32">
        <v>4</v>
      </c>
      <c r="AO46" s="31">
        <v>1</v>
      </c>
      <c r="AP46" s="32">
        <v>2</v>
      </c>
      <c r="AQ46" s="32">
        <v>3</v>
      </c>
      <c r="AR46" s="33">
        <v>4</v>
      </c>
      <c r="AS46" s="41">
        <v>1</v>
      </c>
      <c r="AT46" s="42">
        <v>2</v>
      </c>
      <c r="AU46" s="42">
        <v>3</v>
      </c>
      <c r="AV46" s="43">
        <v>4</v>
      </c>
      <c r="AW46" s="30" t="str">
        <f ca="1">IF(I28&gt;AL38,"Invalid Start Date",IF(AND(I28&gt;0,AL38-I28&gt;730),"Done",IF(OR(I28=AL38,AND(AL21&gt;0,AL21&lt;366)),"100%",IF(AND(AL21&gt;365,AL21&lt;731),"50%","None"))))</f>
        <v>None</v>
      </c>
    </row>
    <row r="47" spans="1:49" s="16" customFormat="1" ht="3.6" customHeight="1" x14ac:dyDescent="0.2">
      <c r="A47" s="83"/>
      <c r="B47" s="83"/>
      <c r="C47" s="83"/>
      <c r="D47" s="83"/>
      <c r="E47" s="83"/>
      <c r="F47" s="83"/>
      <c r="G47" s="83"/>
      <c r="H47" s="83"/>
      <c r="I47" s="83"/>
      <c r="J47" s="83"/>
      <c r="K47" s="83"/>
      <c r="L47" s="83"/>
      <c r="M47" s="83"/>
      <c r="N47" s="83"/>
      <c r="O47" s="83"/>
      <c r="P47" s="83"/>
      <c r="Q47" s="60"/>
      <c r="R47" s="60"/>
      <c r="S47" s="60"/>
      <c r="T47" s="60"/>
      <c r="U47" s="60"/>
      <c r="V47" s="60"/>
      <c r="W47" s="60"/>
      <c r="X47" s="60"/>
      <c r="Y47" s="60"/>
      <c r="Z47" s="60"/>
      <c r="AA47" s="60"/>
      <c r="AB47" s="60"/>
      <c r="AC47" s="60"/>
      <c r="AD47" s="60"/>
      <c r="AE47" s="60"/>
      <c r="AF47" s="60"/>
      <c r="AG47" s="60"/>
      <c r="AH47" s="60"/>
      <c r="AI47" s="83"/>
      <c r="AJ47" s="8"/>
      <c r="AK47" s="11"/>
      <c r="AL47" s="8"/>
      <c r="AM47" s="8"/>
      <c r="AN47" s="29"/>
      <c r="AO47" s="28"/>
      <c r="AP47" s="29"/>
      <c r="AQ47" s="29"/>
      <c r="AR47" s="27"/>
      <c r="AS47" s="41"/>
      <c r="AT47" s="42"/>
      <c r="AU47" s="42"/>
      <c r="AV47" s="43"/>
      <c r="AW47" s="44"/>
    </row>
    <row r="48" spans="1:49" s="16" customFormat="1" ht="12.95" customHeight="1" x14ac:dyDescent="0.2">
      <c r="A48" s="133" t="s">
        <v>54</v>
      </c>
      <c r="B48" s="83"/>
      <c r="C48" s="83"/>
      <c r="D48" s="83"/>
      <c r="E48" s="83"/>
      <c r="F48" s="83"/>
      <c r="G48" s="83"/>
      <c r="H48" s="188" t="str">
        <f ca="1">IF(Q28="Invalid Start Date","EID Start Date cannot be greater than today's date.",IF(AND(I28&gt;0,Q48&gt;0,Q48&lt;&gt;I28),"Start date must match EID Start Date.",""))</f>
        <v/>
      </c>
      <c r="I48" s="188"/>
      <c r="J48" s="188"/>
      <c r="K48" s="188"/>
      <c r="L48" s="188"/>
      <c r="M48" s="188"/>
      <c r="N48" s="188"/>
      <c r="O48" s="188"/>
      <c r="P48" s="188"/>
      <c r="Q48" s="218"/>
      <c r="R48" s="218"/>
      <c r="S48" s="218"/>
      <c r="T48" s="218"/>
      <c r="U48" s="60"/>
      <c r="V48" s="218"/>
      <c r="W48" s="218"/>
      <c r="X48" s="218"/>
      <c r="Y48" s="218"/>
      <c r="Z48" s="60"/>
      <c r="AA48" s="218"/>
      <c r="AB48" s="218"/>
      <c r="AC48" s="218"/>
      <c r="AD48" s="218"/>
      <c r="AE48" s="60"/>
      <c r="AF48" s="218"/>
      <c r="AG48" s="218"/>
      <c r="AH48" s="218"/>
      <c r="AI48" s="218"/>
      <c r="AJ48" s="8"/>
      <c r="AK48" s="45">
        <f>IF(AND(Q48&gt;0,Q51&gt;0,Q51&gt;Q48),Q51-Q48,0)</f>
        <v>0</v>
      </c>
      <c r="AL48" s="46">
        <f>IF(AND(V48&gt;0,V51&gt;0,V51&gt;V48),V51-V48,0)</f>
        <v>0</v>
      </c>
      <c r="AM48" s="46">
        <f>IF(AND(AA48&gt;0,AA51&gt;0,AA51&gt;AA48),AA51-AA48,0)</f>
        <v>0</v>
      </c>
      <c r="AN48" s="47">
        <f>IF(AND(AF48&gt;0,AF51&gt;0,AF51&gt;AF48),AF51-AF48,0)</f>
        <v>0</v>
      </c>
      <c r="AO48" s="48">
        <f ca="1">IF(AND(Q48&gt;0,AL38&gt;Q48),AL38-Q48,0)</f>
        <v>0</v>
      </c>
      <c r="AP48" s="47">
        <f ca="1">IF(AND(V48&gt;0,AL38&gt;V48),AL38-V48,0)</f>
        <v>0</v>
      </c>
      <c r="AQ48" s="47">
        <f ca="1">IF(AND(AA48&gt;0,AL38&gt;AA48),AL38-AA48,0)</f>
        <v>0</v>
      </c>
      <c r="AR48" s="49">
        <f ca="1">IF(AND(AF48&gt;0,AL38&gt;AF48),AL38-AF48,0)</f>
        <v>0</v>
      </c>
      <c r="AS48" s="48">
        <f ca="1">IF(AK48=0,AO48,AK48)</f>
        <v>0</v>
      </c>
      <c r="AT48" s="47">
        <f ca="1">IF(AL48=0,AP48,AL48)</f>
        <v>0</v>
      </c>
      <c r="AU48" s="47">
        <f ca="1">IF(AM48=0,AQ48,AM48)</f>
        <v>0</v>
      </c>
      <c r="AV48" s="49">
        <f ca="1">IF(AN48=0,AR48,AN48)</f>
        <v>0</v>
      </c>
      <c r="AW48" s="50"/>
    </row>
    <row r="49" spans="1:49" ht="12.2" customHeight="1" x14ac:dyDescent="0.25">
      <c r="A49" s="116" t="s">
        <v>95</v>
      </c>
      <c r="B49" s="73"/>
      <c r="C49" s="73"/>
      <c r="D49" s="73"/>
      <c r="E49" s="73"/>
      <c r="F49" s="73"/>
      <c r="G49" s="73"/>
      <c r="H49" s="73"/>
      <c r="I49" s="146"/>
      <c r="J49" s="146"/>
      <c r="K49" s="146"/>
      <c r="L49" s="146"/>
      <c r="M49" s="146"/>
      <c r="N49" s="146"/>
      <c r="O49" s="146"/>
      <c r="P49" s="146"/>
      <c r="Q49" s="73"/>
      <c r="R49" s="73"/>
      <c r="S49" s="73"/>
      <c r="T49" s="73"/>
      <c r="U49" s="73"/>
      <c r="V49" s="73"/>
      <c r="W49" s="73"/>
      <c r="X49" s="73"/>
      <c r="Y49" s="73"/>
      <c r="Z49" s="73"/>
      <c r="AA49" s="73"/>
      <c r="AB49" s="73"/>
      <c r="AC49" s="73"/>
      <c r="AD49" s="73"/>
      <c r="AE49" s="73"/>
      <c r="AF49" s="73"/>
      <c r="AG49" s="73"/>
      <c r="AH49" s="73"/>
      <c r="AI49" s="73"/>
      <c r="AK49" s="51"/>
      <c r="AL49" s="52"/>
      <c r="AM49" s="52"/>
      <c r="AN49" s="52"/>
      <c r="AO49" s="53"/>
      <c r="AP49" s="54"/>
      <c r="AQ49" s="54"/>
      <c r="AR49" s="55"/>
      <c r="AS49" s="215">
        <f ca="1">SUM(AS48:AV48)</f>
        <v>0</v>
      </c>
      <c r="AT49" s="216"/>
      <c r="AU49" s="216"/>
      <c r="AV49" s="217"/>
      <c r="AW49" s="56"/>
    </row>
    <row r="50" spans="1:49" s="16" customFormat="1" ht="3.6" customHeight="1" x14ac:dyDescent="0.2">
      <c r="A50" s="83"/>
      <c r="B50" s="83"/>
      <c r="C50" s="83"/>
      <c r="D50" s="83"/>
      <c r="E50" s="83"/>
      <c r="F50" s="83"/>
      <c r="G50" s="83"/>
      <c r="H50" s="83"/>
      <c r="I50" s="148"/>
      <c r="J50" s="148"/>
      <c r="K50" s="148"/>
      <c r="L50" s="148"/>
      <c r="M50" s="148"/>
      <c r="N50" s="148"/>
      <c r="O50" s="148"/>
      <c r="P50" s="148"/>
      <c r="Q50" s="60"/>
      <c r="R50" s="60"/>
      <c r="S50" s="60"/>
      <c r="T50" s="60"/>
      <c r="U50" s="60"/>
      <c r="V50" s="60"/>
      <c r="W50" s="60"/>
      <c r="X50" s="60"/>
      <c r="Y50" s="60"/>
      <c r="Z50" s="60"/>
      <c r="AA50" s="60"/>
      <c r="AB50" s="60"/>
      <c r="AC50" s="60"/>
      <c r="AD50" s="60"/>
      <c r="AE50" s="60"/>
      <c r="AF50" s="60"/>
      <c r="AG50" s="60"/>
      <c r="AH50" s="60"/>
      <c r="AI50" s="83"/>
      <c r="AJ50" s="8"/>
      <c r="AK50" s="8"/>
      <c r="AL50" s="8"/>
      <c r="AM50" s="8"/>
    </row>
    <row r="51" spans="1:49" s="16" customFormat="1" ht="12.95" customHeight="1" x14ac:dyDescent="0.2">
      <c r="A51" s="83" t="s">
        <v>55</v>
      </c>
      <c r="B51" s="82"/>
      <c r="C51" s="82"/>
      <c r="D51" s="82"/>
      <c r="E51" s="82"/>
      <c r="F51" s="82"/>
      <c r="G51" s="82"/>
      <c r="I51" s="148"/>
      <c r="J51" s="148"/>
      <c r="K51" s="148"/>
      <c r="L51" s="148"/>
      <c r="M51" s="148"/>
      <c r="N51" s="148"/>
      <c r="O51" s="148"/>
      <c r="P51" s="148"/>
      <c r="Q51" s="218"/>
      <c r="R51" s="218"/>
      <c r="S51" s="218"/>
      <c r="T51" s="218"/>
      <c r="U51" s="68"/>
      <c r="V51" s="218"/>
      <c r="W51" s="218"/>
      <c r="X51" s="218"/>
      <c r="Y51" s="218"/>
      <c r="Z51" s="68"/>
      <c r="AA51" s="218"/>
      <c r="AB51" s="218"/>
      <c r="AC51" s="218"/>
      <c r="AD51" s="218"/>
      <c r="AE51" s="68"/>
      <c r="AF51" s="218"/>
      <c r="AG51" s="218"/>
      <c r="AH51" s="218"/>
      <c r="AI51" s="218"/>
      <c r="AJ51" s="8"/>
      <c r="AK51" s="57"/>
      <c r="AL51" s="8"/>
      <c r="AM51" s="8"/>
    </row>
    <row r="52" spans="1:49" ht="3.6" customHeight="1"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
      <c r="AK52" s="8"/>
      <c r="AL52" s="8"/>
      <c r="AM52" s="8"/>
    </row>
    <row r="53" spans="1:49" s="7" customFormat="1" ht="11.25" x14ac:dyDescent="0.2">
      <c r="A53" s="147"/>
      <c r="B53" s="147"/>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row>
  </sheetData>
  <sheetProtection algorithmName="SHA-512" hashValue="rlvnGmrsxc45b/iq1RalV3IujKQlqODsOqGAlwb4SGAGAIAiKhafBa7dxAkCVtGwvuPbUOOfnFDLH4RNx4IV/g==" saltValue="YbUb/Vfs8jiRxvjStp47+g==" spinCount="100000" sheet="1" selectLockedCells="1"/>
  <mergeCells count="81">
    <mergeCell ref="AG45:AI45"/>
    <mergeCell ref="AK45:AN45"/>
    <mergeCell ref="AS49:AV49"/>
    <mergeCell ref="Q51:T51"/>
    <mergeCell ref="V51:Y51"/>
    <mergeCell ref="AA51:AD51"/>
    <mergeCell ref="AF51:AI51"/>
    <mergeCell ref="AA48:AD48"/>
    <mergeCell ref="AF48:AI48"/>
    <mergeCell ref="Q48:T48"/>
    <mergeCell ref="V48:Y48"/>
    <mergeCell ref="R45:T45"/>
    <mergeCell ref="W45:Y45"/>
    <mergeCell ref="AB45:AD45"/>
    <mergeCell ref="AK40:AN40"/>
    <mergeCell ref="AO40:AR40"/>
    <mergeCell ref="AS40:AT40"/>
    <mergeCell ref="AS43:AT43"/>
    <mergeCell ref="AO45:AR45"/>
    <mergeCell ref="AS45:AV45"/>
    <mergeCell ref="R42:T42"/>
    <mergeCell ref="W42:Y42"/>
    <mergeCell ref="AB42:AD42"/>
    <mergeCell ref="AG42:AI42"/>
    <mergeCell ref="AH35:AI35"/>
    <mergeCell ref="R38:T38"/>
    <mergeCell ref="Q40:T40"/>
    <mergeCell ref="V40:Y40"/>
    <mergeCell ref="AA40:AD40"/>
    <mergeCell ref="AF40:AI40"/>
    <mergeCell ref="R35:T35"/>
    <mergeCell ref="V35:W35"/>
    <mergeCell ref="X35:Y35"/>
    <mergeCell ref="AA35:AB35"/>
    <mergeCell ref="AC35:AD35"/>
    <mergeCell ref="AF35:AG35"/>
    <mergeCell ref="A22:Y22"/>
    <mergeCell ref="AH33:AI33"/>
    <mergeCell ref="A28:H28"/>
    <mergeCell ref="I28:L28"/>
    <mergeCell ref="M28:P28"/>
    <mergeCell ref="Q28:T28"/>
    <mergeCell ref="A30:T30"/>
    <mergeCell ref="R32:T32"/>
    <mergeCell ref="V33:W33"/>
    <mergeCell ref="X33:Y33"/>
    <mergeCell ref="AA33:AB33"/>
    <mergeCell ref="AC33:AD33"/>
    <mergeCell ref="AF33:AG33"/>
    <mergeCell ref="AF15:AI22"/>
    <mergeCell ref="A15:Y15"/>
    <mergeCell ref="AA15:AD15"/>
    <mergeCell ref="AF8:AI8"/>
    <mergeCell ref="A10:Y10"/>
    <mergeCell ref="AA10:AD10"/>
    <mergeCell ref="A12:Y12"/>
    <mergeCell ref="A14:Y14"/>
    <mergeCell ref="A8:Y8"/>
    <mergeCell ref="AA8:AD8"/>
    <mergeCell ref="A1:AI1"/>
    <mergeCell ref="A3:AI3"/>
    <mergeCell ref="A4:AI4"/>
    <mergeCell ref="A5:AI5"/>
    <mergeCell ref="A7:Y7"/>
    <mergeCell ref="AG7:AI7"/>
    <mergeCell ref="H48:P48"/>
    <mergeCell ref="A17:Y17"/>
    <mergeCell ref="AA22:AD22"/>
    <mergeCell ref="AO30:AR30"/>
    <mergeCell ref="A25:AI25"/>
    <mergeCell ref="A27:H27"/>
    <mergeCell ref="I27:L27"/>
    <mergeCell ref="M27:P27"/>
    <mergeCell ref="Q27:T27"/>
    <mergeCell ref="V27:Y27"/>
    <mergeCell ref="AA27:AD27"/>
    <mergeCell ref="AF27:AI27"/>
    <mergeCell ref="A20:Y20"/>
    <mergeCell ref="A21:Y21"/>
    <mergeCell ref="A18:Y18"/>
    <mergeCell ref="AA18:AD18"/>
  </mergeCells>
  <conditionalFormatting sqref="Q28:T28">
    <cfRule type="cellIs" dxfId="11" priority="6" operator="equal">
      <formula>"Invalid Start Date"</formula>
    </cfRule>
  </conditionalFormatting>
  <conditionalFormatting sqref="H48:P48">
    <cfRule type="cellIs" dxfId="10" priority="2" operator="equal">
      <formula>"EID Start Date cannot be greater than today's date."</formula>
    </cfRule>
    <cfRule type="cellIs" dxfId="9" priority="1" operator="equal">
      <formula>"Start date must match EID Start Date."</formula>
    </cfRule>
  </conditionalFormatting>
  <dataValidations count="21">
    <dataValidation type="custom" showInputMessage="1" showErrorMessage="1" errorTitle="Must Match EID Start Date" error="Enter the EID Start Date. If EID Start Date has been entered, Employment Period 1 start date must match EID Start Date." promptTitle="Employment Period 1 " prompt="Employment Period 1 starts when the qualifying household member receives their first earned income payment. The start date of Employment Period 1 must match the EID Start Date." sqref="Q48:T48">
      <formula1>I28&gt;0</formula1>
    </dataValidation>
    <dataValidation type="custom" showInputMessage="1" showErrorMessage="1" error="Enter the EID Start Date." promptTitle="New Annual Gross Other Income" prompt="Enter the new annual gross other income of the EID household member. If this value changes during an interim recertification, enter the new value. Do not enter an employment period end date unless the member has completely stopped working." sqref="R45:T45">
      <formula1>I28&gt;0</formula1>
    </dataValidation>
    <dataValidation type="custom" showInputMessage="1" showErrorMessage="1" error="Enter the EID Start Date." promptTitle="New Annual Gross Earned Income" prompt="Enter the new annual gross earned income of the EID household member. If this value changes during an interim recertification, enter the new value. Do not enter an employment period end date unless the member has completely stopped working." sqref="R42:T42">
      <formula1>I28&gt;0</formula1>
    </dataValidation>
    <dataValidation type="custom" showInputMessage="1" showErrorMessage="1" error="Enter the EID Start Date." promptTitle="Old Annual Gross Earned Income" prompt="Baseline Calculator: Enter data in the Baseline Calculator at the beginning of the EID period. This value must remain the same for the entire EID period. Do not change this data during interim or annual recertifications." sqref="R32:T32">
      <formula1>I28&gt;0</formula1>
    </dataValidation>
    <dataValidation type="custom" showInputMessage="1" showErrorMessage="1" errorTitle="Employment 1 Has Not Started" error="You cannot enter an end date unless a start date has been entered. " promptTitle="Employment Period 1" prompt="Employment Period 1 ends when the qualifying household member receives their last earned income payment. The end date of Employment Period 1 is the date the qualifying household member  is no longer working or earning income at any job." sqref="Q51:T51">
      <formula1>AND(R42&gt;0,Q48&gt;0)</formula1>
    </dataValidation>
    <dataValidation type="custom" showInputMessage="1" showErrorMessage="1" error="Enter the EID Start Date." promptTitle="Old Annual Gross Other Income" prompt="Baseline Calculator: Enter data in the Baseline Calculator at the beginning of the EID period. This value must remain the same for the entire EID period. Do not change this data during interim or annual recertifications." sqref="R35:T35">
      <formula1>I28&gt;0</formula1>
    </dataValidation>
    <dataValidation type="custom" showInputMessage="1" showErrorMessage="1" errorTitle="Employment 3 Has Not Ended" error="You cannot enter data in Employment Period 4 until Employment Period 3 has ended." promptTitle="Employment Period 4" prompt="Enter data in this column if Employment Period 3 ended and the qualifying household member began a fourth employment period. You will not be able to enter data in this column until Employment Period 3 has ended." sqref="AF51:AI51">
      <formula1>AND(AB42&gt;0,AA48&gt;0,AA51&gt;0)</formula1>
    </dataValidation>
    <dataValidation type="custom" showInputMessage="1" showErrorMessage="1" errorTitle="Employment 3 Has Not Ended" error="You cannot enter data in Employment Period 4 until Employment Period 3 has ended." promptTitle="Employment Period 4" prompt="Enter data in this column if Employment Period 3 ended and the qualifying household member began a fourth employment period. You will not be able to enter data in this column until Employment Period 3 has ended." sqref="AF48:AI48">
      <formula1>AND(AB42&gt;0,AA48&gt;0,AA51&gt;0)</formula1>
    </dataValidation>
    <dataValidation type="custom" showInputMessage="1" showErrorMessage="1" errorTitle="Employment 3 Has Not Ended" error="You cannot enter data in Employment Period 4 until Employment Period 3 has ended." promptTitle="Employment Period 4" prompt="Enter data in this column if Employment Period 3 ended and the qualifying household member began a fourth employment period. You will not be able to enter data in this column until Employment Period 3 has ended." sqref="AG45:AI45">
      <formula1>AND(AB42&gt;0,AA48&gt;0,AA51&gt;0)</formula1>
    </dataValidation>
    <dataValidation type="custom" showInputMessage="1" showErrorMessage="1" errorTitle="Employment 3 Has Not Ended" error="You cannot enter data in Employment Period 4 until Employment Period 3 has ended. " promptTitle="Employment Period 4" prompt="Enter data in this column if Employment Period 3 ended and the qualifying household member began a fourth employment period. You will not be able to enter data in this column until Employment Period 3 has ended." sqref="AG42:AI42">
      <formula1>AND(AB42&gt;0,AA48&gt;0,AA51&gt;0)</formula1>
    </dataValidation>
    <dataValidation type="custom" showInputMessage="1" showErrorMessage="1" errorTitle="Employment 2 Has Not Ended" error="You cannot enter data in Employment Period 3 until Employment Period 2 has ended. " promptTitle="Employment Period 3" prompt="Enter data in this column if Employment Period 2 ended and the qualifying household member began a third employment period. You will not be able to enter data in this column until Employment Period 2 has ended." sqref="AA51:AD51">
      <formula1>AND(W42&gt;0,V48&gt;0,V51&gt;0)</formula1>
    </dataValidation>
    <dataValidation type="custom" showInputMessage="1" showErrorMessage="1" errorTitle="Employment 2 Has Not Ended" error="You cannot enter data in Employment Period 3 until Employment Period 2 has ended. " promptTitle="Employment Period 3" prompt="Enter data in this column if Employment Period 2 ended and the qualifying household member began a third employment period. You will not be able to enter data in this column until Employment Period 2 has ended." sqref="AA48:AD48">
      <formula1>AND(W42&gt;0,V48&gt;0,V51&gt;0)</formula1>
    </dataValidation>
    <dataValidation type="custom" showInputMessage="1" showErrorMessage="1" errorTitle="Employment 2 Has Not Ended" error="You cannot enter data in Employment Period 3 until Employment Period 2 has ended. " promptTitle="Employment Period 3" prompt="Enter data in this column if Employment Period 2 ended and the qualifying household member began a third employment period. You will not be able to enter data in this column until Employment Period 2 has ended." sqref="AB45:AD45">
      <formula1>AND(W42&gt;0,V48&gt;0,V51&gt;0)</formula1>
    </dataValidation>
    <dataValidation type="custom" showInputMessage="1" showErrorMessage="1" errorTitle="Employment 2 Has Not Ended" error="You cannot enter data in Employment Period 3 until Employment Period 2 has ended. " promptTitle="Employment Period 3" prompt="Enter data in this column if Employment Period 2 ended and the qualifying household member began a third employment period. You will not be able to enter data in this column until Employment Period 2 has ended. " sqref="AB42:AD42">
      <formula1>AND(W42&gt;0,V48&gt;0,V51&gt;0)</formula1>
    </dataValidation>
    <dataValidation type="custom" showInputMessage="1" showErrorMessage="1" errorTitle="Employment 1 Has Not Ended" error="You cannot enter data in Employment Period 2 unitl Employment Period 1 has ended. " promptTitle="Employment Period 2" prompt="Enter data in this column if Employment Period 1 ended and the qualifying household member began a second employment period. You will not be able to enter data in this column until Employment Period 1 has ended. " sqref="V51:Y51">
      <formula1>AND(R42&gt;0,Q48&gt;0,Q51&gt;0)</formula1>
    </dataValidation>
    <dataValidation type="custom" showInputMessage="1" showErrorMessage="1" errorTitle="Employment 1 Has Not Ended" error="You cannot enter data in Employment Period 2 until Employment Period 1 has ended. " promptTitle="Employment Period 2" prompt="Enter data in this column if Employment Period 1 ended and the qualifying household member began a second employment period. You will not be able to enter data in this column until Employment Period 1 has ended. " sqref="V48:Y48">
      <formula1>AND(R42&gt;0,Q48&gt;0,Q51&gt;0)</formula1>
    </dataValidation>
    <dataValidation type="custom" showInputMessage="1" showErrorMessage="1" errorTitle="Employment 1 Has Not Ended" error="You cannot enter data in Employment Period 2 until Employment Period 1 has ended. " promptTitle="Employment Period 2" prompt="Enter data in this column if Employment Period 1 ended and the qualifying household member began a second employment period. You will not be able to enter data in this column until Employment Period 1 has ended. " sqref="W45:Y45">
      <formula1>AND(R42&gt;0,Q48&gt;0,Q51&gt;0)</formula1>
    </dataValidation>
    <dataValidation type="custom" showInputMessage="1" showErrorMessage="1" errorTitle="Employment 1 Has Not Ended" error="You cannot enter data in Employment Period 2 until Employment Period 1 has ended." promptTitle="Employment Period 2" prompt="Enter data in this column if Employment Period 1 ended and the qualifying household member began a second employment period. You will not be able to enter data in this column until Employment Period 1 has ended. " sqref="W42:Y42">
      <formula1>AND(R42&gt;0,Q48&gt;0,Q51&gt;0)</formula1>
    </dataValidation>
    <dataValidation type="list" allowBlank="1" showInputMessage="1" showErrorMessage="1" sqref="AA10:AD11 AA15:AD15 AA18:AD18 AA22:AD22">
      <formula1>Eligible</formula1>
    </dataValidation>
    <dataValidation type="custom" showInputMessage="1" showErrorMessage="1" error="You must select &quot;Yes&quot; for Lines b, c, or d to enter the EID Start Date. " promptTitle="EID Start Date" prompt="The EID Start Date is the date the qualifying household member received their first earned income payment. " sqref="I28:L28">
      <formula1>OR(AA15="Yes",AA18="Yes",AA22="Yes")</formula1>
    </dataValidation>
    <dataValidation allowBlank="1" showInputMessage="1" showErrorMessage="1" promptTitle="One EID Household Member Per Tab" prompt="Enter the name of the EID Household Member. For this entire tab, enter the income data of the EID Household Member ONLY. Do not include the income data of other household members." sqref="A28:H28"/>
  </dataValidations>
  <hyperlinks>
    <hyperlink ref="A5:AI5" r:id="rId1" display="http://www.dol.gov/whd/minwage/america.htm"/>
  </hyperlinks>
  <printOptions horizontalCentered="1"/>
  <pageMargins left="0.25" right="0.25" top="0.7" bottom="0.25" header="0.25" footer="0.25"/>
  <pageSetup fitToWidth="0" fitToHeight="0" orientation="landscape" r:id="rId2"/>
  <headerFooter>
    <oddHeader>&amp;C&amp;"-,Bold"&amp;K01+014Earned Income Disregard
Form I</oddHeader>
    <oddFooter>&amp;L&amp;8&amp;K01+014DSHS HOPWA Program Form I&amp;C&amp;8&amp;K01+014&amp;P of &amp;N&amp;R&amp;8&amp;K01+014Previous versions are obsolete (02/01/18)</oddFooter>
  </headerFooter>
  <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AW53"/>
  <sheetViews>
    <sheetView showGridLines="0" showRuler="0" view="pageLayout" zoomScaleNormal="100" workbookViewId="0">
      <selection activeCell="AA15" sqref="AA15:AD15"/>
    </sheetView>
  </sheetViews>
  <sheetFormatPr defaultColWidth="6.42578125" defaultRowHeight="15" x14ac:dyDescent="0.25"/>
  <cols>
    <col min="1" max="35" width="3.5703125" style="9" customWidth="1"/>
    <col min="36" max="36" width="12.7109375" style="9" hidden="1" customWidth="1"/>
    <col min="37" max="37" width="9.5703125" style="9" hidden="1" customWidth="1"/>
    <col min="38" max="38" width="9.140625" style="9" hidden="1" customWidth="1"/>
    <col min="39" max="49" width="9" style="9" hidden="1" customWidth="1"/>
    <col min="50" max="50" width="11.42578125" style="9" customWidth="1"/>
    <col min="51" max="67" width="7.28515625" style="9" customWidth="1"/>
    <col min="68" max="16384" width="6.42578125" style="9"/>
  </cols>
  <sheetData>
    <row r="1" spans="1:42" s="7" customFormat="1" ht="11.45" customHeight="1" x14ac:dyDescent="0.2">
      <c r="A1" s="152" t="s">
        <v>123</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row>
    <row r="2" spans="1:42" s="7" customFormat="1" ht="5.85" customHeight="1" x14ac:dyDescent="0.2">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row>
    <row r="3" spans="1:42" ht="12.95" customHeight="1" x14ac:dyDescent="0.25">
      <c r="A3" s="176" t="s">
        <v>25</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8"/>
      <c r="AK3" s="8"/>
      <c r="AL3" s="8"/>
      <c r="AM3" s="8"/>
    </row>
    <row r="4" spans="1:42" s="16" customFormat="1" ht="5.85" customHeight="1" x14ac:dyDescent="0.2">
      <c r="A4" s="193"/>
      <c r="B4" s="19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3"/>
      <c r="AF4" s="193"/>
      <c r="AG4" s="193"/>
      <c r="AH4" s="193"/>
      <c r="AI4" s="193"/>
      <c r="AJ4" s="8"/>
      <c r="AK4" s="8"/>
      <c r="AL4" s="10"/>
      <c r="AM4" s="8"/>
    </row>
    <row r="5" spans="1:42" s="22" customFormat="1" ht="38.85" customHeight="1" x14ac:dyDescent="0.2">
      <c r="A5" s="194" t="s">
        <v>124</v>
      </c>
      <c r="B5" s="194"/>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194"/>
      <c r="AI5" s="194"/>
      <c r="AJ5" s="21"/>
      <c r="AK5" s="21"/>
      <c r="AL5" s="21" t="s">
        <v>58</v>
      </c>
      <c r="AM5" s="21" t="s">
        <v>57</v>
      </c>
    </row>
    <row r="6" spans="1:42" ht="3.6" customHeight="1" x14ac:dyDescent="0.2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row>
    <row r="7" spans="1:42" ht="12.95" customHeight="1" x14ac:dyDescent="0.25">
      <c r="A7" s="162" t="s">
        <v>5</v>
      </c>
      <c r="B7" s="162"/>
      <c r="C7" s="162"/>
      <c r="D7" s="162"/>
      <c r="E7" s="162"/>
      <c r="F7" s="162"/>
      <c r="G7" s="162"/>
      <c r="H7" s="162"/>
      <c r="I7" s="162"/>
      <c r="J7" s="162"/>
      <c r="K7" s="162"/>
      <c r="L7" s="162"/>
      <c r="M7" s="162"/>
      <c r="N7" s="162"/>
      <c r="O7" s="162"/>
      <c r="P7" s="162"/>
      <c r="Q7" s="162"/>
      <c r="R7" s="162"/>
      <c r="S7" s="162"/>
      <c r="T7" s="162"/>
      <c r="U7" s="162"/>
      <c r="V7" s="162"/>
      <c r="W7" s="162"/>
      <c r="X7" s="162"/>
      <c r="Y7" s="162"/>
      <c r="Z7" s="135"/>
      <c r="AA7" s="135"/>
      <c r="AB7" s="135"/>
      <c r="AC7" s="59"/>
      <c r="AD7" s="59"/>
      <c r="AE7" s="59"/>
      <c r="AF7" s="110" t="s">
        <v>2</v>
      </c>
      <c r="AG7" s="151">
        <f>AM7</f>
        <v>0</v>
      </c>
      <c r="AH7" s="151"/>
      <c r="AI7" s="151"/>
      <c r="AJ7" s="12"/>
      <c r="AK7" s="8" t="s">
        <v>27</v>
      </c>
      <c r="AL7" s="13">
        <f>IF(AND(OR(AA15="Yes",AA18="Yes",AA22="Yes"),I28&gt;0),IF(Q28="Done",0,IF(AW46="100%",AU43,IF(AW46="50%",AV43,AW43))),0)</f>
        <v>0</v>
      </c>
      <c r="AM7" s="13">
        <f>IF(AL7&lt;0,0,AL7)</f>
        <v>0</v>
      </c>
    </row>
    <row r="8" spans="1:42" ht="12.95" customHeight="1" x14ac:dyDescent="0.25">
      <c r="A8" s="177" t="s">
        <v>6</v>
      </c>
      <c r="B8" s="177"/>
      <c r="C8" s="177"/>
      <c r="D8" s="177"/>
      <c r="E8" s="177"/>
      <c r="F8" s="177"/>
      <c r="G8" s="177"/>
      <c r="H8" s="177"/>
      <c r="I8" s="177"/>
      <c r="J8" s="177"/>
      <c r="K8" s="177"/>
      <c r="L8" s="177"/>
      <c r="M8" s="177"/>
      <c r="N8" s="177"/>
      <c r="O8" s="177"/>
      <c r="P8" s="177"/>
      <c r="Q8" s="177"/>
      <c r="R8" s="177"/>
      <c r="S8" s="177"/>
      <c r="T8" s="177"/>
      <c r="U8" s="177"/>
      <c r="V8" s="177"/>
      <c r="W8" s="177"/>
      <c r="X8" s="177"/>
      <c r="Y8" s="177"/>
      <c r="Z8" s="134"/>
      <c r="AA8" s="164" t="s">
        <v>26</v>
      </c>
      <c r="AB8" s="164"/>
      <c r="AC8" s="164"/>
      <c r="AD8" s="164"/>
      <c r="AE8" s="133"/>
      <c r="AF8" s="164"/>
      <c r="AG8" s="164"/>
      <c r="AH8" s="164"/>
      <c r="AI8" s="164"/>
      <c r="AJ8" s="8"/>
      <c r="AK8" s="8"/>
      <c r="AL8" s="8"/>
      <c r="AM8" s="8"/>
    </row>
    <row r="9" spans="1:42" ht="3.6" customHeight="1" x14ac:dyDescent="0.25">
      <c r="A9" s="133"/>
      <c r="B9" s="132"/>
      <c r="C9" s="132"/>
      <c r="D9" s="132"/>
      <c r="E9" s="132"/>
      <c r="F9" s="132"/>
      <c r="G9" s="132"/>
      <c r="H9" s="132"/>
      <c r="I9" s="132"/>
      <c r="J9" s="132"/>
      <c r="K9" s="132"/>
      <c r="L9" s="132"/>
      <c r="M9" s="132"/>
      <c r="N9" s="132"/>
      <c r="O9" s="132"/>
      <c r="P9" s="132"/>
      <c r="Q9" s="132"/>
      <c r="R9" s="132"/>
      <c r="S9" s="132"/>
      <c r="T9" s="132"/>
      <c r="U9" s="132"/>
      <c r="V9" s="132"/>
      <c r="W9" s="132"/>
      <c r="X9" s="132"/>
      <c r="Y9" s="132"/>
      <c r="Z9" s="134"/>
      <c r="AA9" s="134"/>
      <c r="AB9" s="134"/>
      <c r="AC9" s="134"/>
      <c r="AD9" s="133"/>
      <c r="AE9" s="133"/>
      <c r="AF9" s="134"/>
      <c r="AG9" s="134"/>
      <c r="AH9" s="134"/>
      <c r="AI9" s="134"/>
      <c r="AJ9" s="8"/>
      <c r="AK9" s="8" t="s">
        <v>16</v>
      </c>
      <c r="AL9" s="8"/>
      <c r="AM9" s="8"/>
    </row>
    <row r="10" spans="1:42" ht="12.95" customHeight="1" x14ac:dyDescent="0.25">
      <c r="A10" s="150" t="s">
        <v>125</v>
      </c>
      <c r="B10" s="150"/>
      <c r="C10" s="150"/>
      <c r="D10" s="150"/>
      <c r="E10" s="150"/>
      <c r="F10" s="150"/>
      <c r="G10" s="150"/>
      <c r="H10" s="150"/>
      <c r="I10" s="150"/>
      <c r="J10" s="150"/>
      <c r="K10" s="150"/>
      <c r="L10" s="150"/>
      <c r="M10" s="150"/>
      <c r="N10" s="150"/>
      <c r="O10" s="150"/>
      <c r="P10" s="150"/>
      <c r="Q10" s="150"/>
      <c r="R10" s="150"/>
      <c r="S10" s="150"/>
      <c r="T10" s="150"/>
      <c r="U10" s="150"/>
      <c r="V10" s="150"/>
      <c r="W10" s="150"/>
      <c r="X10" s="150"/>
      <c r="Y10" s="150"/>
      <c r="Z10" s="133"/>
      <c r="AA10" s="195" t="s">
        <v>16</v>
      </c>
      <c r="AB10" s="195"/>
      <c r="AC10" s="195"/>
      <c r="AD10" s="195"/>
      <c r="AE10" s="71"/>
      <c r="AF10" s="92"/>
      <c r="AG10" s="92"/>
      <c r="AH10" s="92"/>
      <c r="AI10" s="92"/>
      <c r="AJ10" s="8"/>
      <c r="AK10" s="8" t="s">
        <v>17</v>
      </c>
      <c r="AL10" s="8"/>
      <c r="AM10" s="8"/>
    </row>
    <row r="11" spans="1:42" ht="2.85" customHeight="1" x14ac:dyDescent="0.25">
      <c r="A11" s="133"/>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72"/>
      <c r="AB11" s="72"/>
      <c r="AC11" s="72"/>
      <c r="AD11" s="72"/>
      <c r="AE11" s="71"/>
      <c r="AF11" s="92"/>
      <c r="AG11" s="92"/>
      <c r="AH11" s="92"/>
      <c r="AI11" s="92"/>
      <c r="AJ11" s="8"/>
      <c r="AK11" s="8"/>
      <c r="AL11" s="8"/>
      <c r="AM11" s="8"/>
    </row>
    <row r="12" spans="1:42" ht="12.95" customHeight="1" x14ac:dyDescent="0.25">
      <c r="A12" s="177" t="s">
        <v>96</v>
      </c>
      <c r="B12" s="177"/>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33"/>
      <c r="AA12" s="133"/>
      <c r="AB12" s="133"/>
      <c r="AC12" s="133"/>
      <c r="AD12" s="133"/>
      <c r="AE12" s="71"/>
      <c r="AF12" s="92"/>
      <c r="AG12" s="92"/>
      <c r="AH12" s="92"/>
      <c r="AI12" s="92"/>
      <c r="AJ12" s="8"/>
      <c r="AK12" s="8"/>
      <c r="AL12" s="8"/>
      <c r="AM12" s="8"/>
    </row>
    <row r="13" spans="1:42" ht="3.6" customHeight="1" x14ac:dyDescent="0.25">
      <c r="A13" s="73"/>
      <c r="B13" s="73"/>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1"/>
      <c r="AF13" s="92"/>
      <c r="AG13" s="92"/>
      <c r="AH13" s="92"/>
      <c r="AI13" s="92"/>
    </row>
    <row r="14" spans="1:42" ht="12.95" customHeight="1" x14ac:dyDescent="0.25">
      <c r="A14" s="196" t="s">
        <v>60</v>
      </c>
      <c r="B14" s="196"/>
      <c r="C14" s="196"/>
      <c r="D14" s="196"/>
      <c r="E14" s="196"/>
      <c r="F14" s="196"/>
      <c r="G14" s="196"/>
      <c r="H14" s="196"/>
      <c r="I14" s="196"/>
      <c r="J14" s="196"/>
      <c r="K14" s="196"/>
      <c r="L14" s="196"/>
      <c r="M14" s="196"/>
      <c r="N14" s="196"/>
      <c r="O14" s="196"/>
      <c r="P14" s="196"/>
      <c r="Q14" s="196"/>
      <c r="R14" s="196"/>
      <c r="S14" s="196"/>
      <c r="T14" s="196"/>
      <c r="U14" s="196"/>
      <c r="V14" s="196"/>
      <c r="W14" s="196"/>
      <c r="X14" s="196"/>
      <c r="Y14" s="196"/>
      <c r="Z14" s="73"/>
      <c r="AA14" s="73"/>
      <c r="AB14" s="73"/>
      <c r="AC14" s="73"/>
      <c r="AD14" s="73"/>
      <c r="AE14" s="71"/>
      <c r="AF14" s="92"/>
      <c r="AG14" s="92"/>
      <c r="AH14" s="92"/>
      <c r="AI14" s="92"/>
    </row>
    <row r="15" spans="1:42" ht="12.95" customHeight="1" x14ac:dyDescent="0.25">
      <c r="A15" s="149" t="s">
        <v>98</v>
      </c>
      <c r="B15" s="149"/>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36"/>
      <c r="AA15" s="163"/>
      <c r="AB15" s="163"/>
      <c r="AC15" s="163"/>
      <c r="AD15" s="163"/>
      <c r="AE15" s="71"/>
      <c r="AF15" s="204" t="s">
        <v>104</v>
      </c>
      <c r="AG15" s="204"/>
      <c r="AH15" s="204"/>
      <c r="AI15" s="204"/>
      <c r="AJ15" s="8"/>
      <c r="AP15" s="15"/>
    </row>
    <row r="16" spans="1:42" ht="3.6" customHeight="1" x14ac:dyDescent="0.25">
      <c r="A16" s="73"/>
      <c r="B16" s="73"/>
      <c r="C16" s="73"/>
      <c r="D16" s="73"/>
      <c r="E16" s="73"/>
      <c r="F16" s="73"/>
      <c r="G16" s="73"/>
      <c r="H16" s="73"/>
      <c r="I16" s="73"/>
      <c r="J16" s="73"/>
      <c r="K16" s="73"/>
      <c r="L16" s="73"/>
      <c r="M16" s="73"/>
      <c r="N16" s="73"/>
      <c r="O16" s="73"/>
      <c r="P16" s="73"/>
      <c r="Q16" s="73"/>
      <c r="R16" s="73"/>
      <c r="S16" s="73"/>
      <c r="T16" s="73"/>
      <c r="U16" s="73"/>
      <c r="V16" s="73"/>
      <c r="W16" s="74"/>
      <c r="X16" s="74"/>
      <c r="Y16" s="74"/>
      <c r="Z16" s="74"/>
      <c r="AA16" s="74"/>
      <c r="AB16" s="73"/>
      <c r="AC16" s="73"/>
      <c r="AD16" s="73"/>
      <c r="AE16" s="71"/>
      <c r="AF16" s="204"/>
      <c r="AG16" s="204"/>
      <c r="AH16" s="204"/>
      <c r="AI16" s="204"/>
    </row>
    <row r="17" spans="1:44" ht="12.95" customHeight="1" x14ac:dyDescent="0.25">
      <c r="A17" s="149" t="s">
        <v>59</v>
      </c>
      <c r="B17" s="149"/>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36"/>
      <c r="AA17" s="136"/>
      <c r="AB17" s="136"/>
      <c r="AC17" s="75"/>
      <c r="AD17" s="133"/>
      <c r="AE17" s="71"/>
      <c r="AF17" s="204"/>
      <c r="AG17" s="204"/>
      <c r="AH17" s="204"/>
      <c r="AI17" s="204"/>
      <c r="AJ17" s="8"/>
      <c r="AK17" s="8"/>
      <c r="AL17" s="8"/>
      <c r="AM17" s="8"/>
    </row>
    <row r="18" spans="1:44" ht="12.95" customHeight="1" x14ac:dyDescent="0.25">
      <c r="A18" s="149" t="s">
        <v>97</v>
      </c>
      <c r="B18" s="149"/>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36"/>
      <c r="AA18" s="163"/>
      <c r="AB18" s="163"/>
      <c r="AC18" s="163"/>
      <c r="AD18" s="163"/>
      <c r="AE18" s="71"/>
      <c r="AF18" s="204"/>
      <c r="AG18" s="204"/>
      <c r="AH18" s="204"/>
      <c r="AI18" s="204"/>
      <c r="AJ18" s="8"/>
      <c r="AK18" s="8"/>
      <c r="AL18" s="8"/>
      <c r="AM18" s="8"/>
    </row>
    <row r="19" spans="1:44" ht="3.6" customHeight="1" x14ac:dyDescent="0.25">
      <c r="A19" s="73"/>
      <c r="B19" s="73"/>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204"/>
      <c r="AG19" s="204"/>
      <c r="AH19" s="204"/>
      <c r="AI19" s="204"/>
    </row>
    <row r="20" spans="1:44" ht="12.95" customHeight="1" x14ac:dyDescent="0.25">
      <c r="A20" s="149" t="s">
        <v>61</v>
      </c>
      <c r="B20" s="149"/>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36"/>
      <c r="AA20" s="136"/>
      <c r="AB20" s="136"/>
      <c r="AC20" s="75"/>
      <c r="AD20" s="133"/>
      <c r="AE20" s="74"/>
      <c r="AF20" s="204"/>
      <c r="AG20" s="204"/>
      <c r="AH20" s="204"/>
      <c r="AI20" s="204"/>
      <c r="AJ20" s="8"/>
      <c r="AK20" s="8" t="s">
        <v>42</v>
      </c>
      <c r="AL20" s="8"/>
      <c r="AM20" s="8" t="s">
        <v>47</v>
      </c>
      <c r="AN20" s="16"/>
      <c r="AO20" s="16" t="s">
        <v>48</v>
      </c>
      <c r="AP20" s="16"/>
    </row>
    <row r="21" spans="1:44" ht="12.95" customHeight="1" x14ac:dyDescent="0.25">
      <c r="A21" s="149" t="s">
        <v>138</v>
      </c>
      <c r="B21" s="149"/>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36"/>
      <c r="AA21" s="136"/>
      <c r="AB21" s="136"/>
      <c r="AC21" s="75"/>
      <c r="AD21" s="133"/>
      <c r="AE21" s="74"/>
      <c r="AF21" s="204"/>
      <c r="AG21" s="204"/>
      <c r="AH21" s="204"/>
      <c r="AI21" s="204"/>
      <c r="AJ21" s="8"/>
      <c r="AK21" s="8" t="s">
        <v>45</v>
      </c>
      <c r="AL21" s="8">
        <f ca="1">IF(I28&gt;AL38,0,IF(I28=0,0,IF(AND(I28&gt;0,(AL38-I28&lt;731)),AL38-I28,730)))</f>
        <v>0</v>
      </c>
      <c r="AM21" s="8" t="s">
        <v>45</v>
      </c>
      <c r="AN21" s="16">
        <f ca="1">IF(I28&gt;AL38,0,IF(I28=0,0,IF(AND(I28&gt;0,(AL38-I28&lt;366)),AL38-I28,365)))</f>
        <v>0</v>
      </c>
      <c r="AO21" s="8" t="s">
        <v>45</v>
      </c>
      <c r="AP21" s="16">
        <f ca="1">IF(AN22&gt;0,0,IF(AND(AN21=365,AN22=0,AL22&gt;0),AL38-I28-365,365))</f>
        <v>0</v>
      </c>
    </row>
    <row r="22" spans="1:44" ht="12.95" customHeight="1" x14ac:dyDescent="0.25">
      <c r="A22" s="149" t="s">
        <v>99</v>
      </c>
      <c r="B22" s="149"/>
      <c r="C22" s="149"/>
      <c r="D22" s="149"/>
      <c r="E22" s="149"/>
      <c r="F22" s="149"/>
      <c r="G22" s="149"/>
      <c r="H22" s="149"/>
      <c r="I22" s="149"/>
      <c r="J22" s="149"/>
      <c r="K22" s="149"/>
      <c r="L22" s="149"/>
      <c r="M22" s="149"/>
      <c r="N22" s="149"/>
      <c r="O22" s="149"/>
      <c r="P22" s="149"/>
      <c r="Q22" s="149"/>
      <c r="R22" s="149"/>
      <c r="S22" s="149"/>
      <c r="T22" s="149"/>
      <c r="U22" s="149"/>
      <c r="V22" s="149"/>
      <c r="W22" s="149"/>
      <c r="X22" s="149"/>
      <c r="Y22" s="149"/>
      <c r="Z22" s="136"/>
      <c r="AA22" s="163"/>
      <c r="AB22" s="163"/>
      <c r="AC22" s="163"/>
      <c r="AD22" s="163"/>
      <c r="AE22" s="74"/>
      <c r="AF22" s="204"/>
      <c r="AG22" s="204"/>
      <c r="AH22" s="204"/>
      <c r="AI22" s="204"/>
      <c r="AJ22" s="8"/>
      <c r="AK22" s="8" t="s">
        <v>46</v>
      </c>
      <c r="AL22" s="8">
        <f ca="1">730-AL21</f>
        <v>730</v>
      </c>
      <c r="AM22" s="8" t="s">
        <v>46</v>
      </c>
      <c r="AN22" s="16">
        <f ca="1">365-AN21</f>
        <v>365</v>
      </c>
      <c r="AO22" s="8" t="s">
        <v>46</v>
      </c>
      <c r="AP22" s="16">
        <f ca="1">365-AP21</f>
        <v>365</v>
      </c>
    </row>
    <row r="23" spans="1:44" ht="5.85" customHeight="1" x14ac:dyDescent="0.25">
      <c r="A23" s="73"/>
      <c r="B23" s="73"/>
      <c r="C23" s="73"/>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row>
    <row r="24" spans="1:44" ht="5.85" customHeight="1" x14ac:dyDescent="0.25">
      <c r="A24" s="125"/>
      <c r="B24" s="125"/>
      <c r="C24" s="125"/>
      <c r="D24" s="125"/>
      <c r="E24" s="125"/>
      <c r="F24" s="125"/>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row>
    <row r="25" spans="1:44" ht="25.9" customHeight="1" x14ac:dyDescent="0.25">
      <c r="A25" s="185" t="s">
        <v>137</v>
      </c>
      <c r="B25" s="185"/>
      <c r="C25" s="185"/>
      <c r="D25" s="185"/>
      <c r="E25" s="185"/>
      <c r="F25" s="185"/>
      <c r="G25" s="185"/>
      <c r="H25" s="185"/>
      <c r="I25" s="185"/>
      <c r="J25" s="185"/>
      <c r="K25" s="185"/>
      <c r="L25" s="185"/>
      <c r="M25" s="185"/>
      <c r="N25" s="185"/>
      <c r="O25" s="185"/>
      <c r="P25" s="185"/>
      <c r="Q25" s="185"/>
      <c r="R25" s="185"/>
      <c r="S25" s="185"/>
      <c r="T25" s="185"/>
      <c r="U25" s="185"/>
      <c r="V25" s="185"/>
      <c r="W25" s="185"/>
      <c r="X25" s="185"/>
      <c r="Y25" s="185"/>
      <c r="Z25" s="185"/>
      <c r="AA25" s="185"/>
      <c r="AB25" s="185"/>
      <c r="AC25" s="185"/>
      <c r="AD25" s="185"/>
      <c r="AE25" s="185"/>
      <c r="AF25" s="185"/>
      <c r="AG25" s="185"/>
      <c r="AH25" s="185"/>
      <c r="AI25" s="185"/>
      <c r="AJ25" s="8"/>
      <c r="AK25" s="8"/>
      <c r="AL25" s="8"/>
      <c r="AM25" s="8"/>
    </row>
    <row r="26" spans="1:44" ht="5.85" customHeight="1" x14ac:dyDescent="0.25">
      <c r="A26" s="136"/>
      <c r="B26" s="136"/>
      <c r="C26" s="136"/>
      <c r="D26" s="136"/>
      <c r="E26" s="136"/>
      <c r="F26" s="136"/>
      <c r="G26" s="136"/>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8"/>
      <c r="AK26" s="8"/>
      <c r="AL26" s="8"/>
      <c r="AM26" s="8"/>
    </row>
    <row r="27" spans="1:44" ht="12.95" customHeight="1" x14ac:dyDescent="0.25">
      <c r="A27" s="190" t="s">
        <v>32</v>
      </c>
      <c r="B27" s="190"/>
      <c r="C27" s="190"/>
      <c r="D27" s="190"/>
      <c r="E27" s="190"/>
      <c r="F27" s="190"/>
      <c r="G27" s="190"/>
      <c r="H27" s="190"/>
      <c r="I27" s="191" t="s">
        <v>28</v>
      </c>
      <c r="J27" s="191"/>
      <c r="K27" s="191"/>
      <c r="L27" s="191"/>
      <c r="M27" s="191" t="s">
        <v>29</v>
      </c>
      <c r="N27" s="191"/>
      <c r="O27" s="191"/>
      <c r="P27" s="191"/>
      <c r="Q27" s="191" t="s">
        <v>31</v>
      </c>
      <c r="R27" s="191"/>
      <c r="S27" s="191"/>
      <c r="T27" s="191"/>
      <c r="U27" s="76"/>
      <c r="V27" s="192" t="s">
        <v>42</v>
      </c>
      <c r="W27" s="192"/>
      <c r="X27" s="192"/>
      <c r="Y27" s="192"/>
      <c r="Z27" s="133"/>
      <c r="AA27" s="192" t="s">
        <v>47</v>
      </c>
      <c r="AB27" s="192"/>
      <c r="AC27" s="192"/>
      <c r="AD27" s="192"/>
      <c r="AE27" s="133"/>
      <c r="AF27" s="192" t="s">
        <v>48</v>
      </c>
      <c r="AG27" s="192"/>
      <c r="AH27" s="192"/>
      <c r="AI27" s="192"/>
      <c r="AJ27" s="8"/>
      <c r="AK27" s="8"/>
      <c r="AL27" s="8"/>
      <c r="AM27" s="8"/>
    </row>
    <row r="28" spans="1:44" ht="12.95" customHeight="1" x14ac:dyDescent="0.25">
      <c r="A28" s="198"/>
      <c r="B28" s="198"/>
      <c r="C28" s="198"/>
      <c r="D28" s="198"/>
      <c r="E28" s="198"/>
      <c r="F28" s="198"/>
      <c r="G28" s="198"/>
      <c r="H28" s="198"/>
      <c r="I28" s="199"/>
      <c r="J28" s="199"/>
      <c r="K28" s="199"/>
      <c r="L28" s="200"/>
      <c r="M28" s="201" t="str">
        <f ca="1">IF(OR(I28=0,Q28="Invalid Start Date"),"",SUM(I28+730)-1)</f>
        <v/>
      </c>
      <c r="N28" s="201"/>
      <c r="O28" s="201"/>
      <c r="P28" s="201"/>
      <c r="Q28" s="202" t="str">
        <f ca="1">AW46</f>
        <v>None</v>
      </c>
      <c r="R28" s="202"/>
      <c r="S28" s="202"/>
      <c r="T28" s="202"/>
      <c r="U28" s="77"/>
      <c r="V28" s="77"/>
      <c r="W28" s="77"/>
      <c r="X28" s="77"/>
      <c r="Y28" s="133"/>
      <c r="Z28" s="133"/>
      <c r="AA28" s="133"/>
      <c r="AB28" s="133"/>
      <c r="AC28" s="133"/>
      <c r="AD28" s="133"/>
      <c r="AE28" s="133"/>
      <c r="AF28" s="133"/>
      <c r="AG28" s="133"/>
      <c r="AH28" s="133"/>
      <c r="AI28" s="133"/>
      <c r="AJ28" s="8"/>
      <c r="AK28" s="8"/>
      <c r="AL28" s="8"/>
      <c r="AM28" s="8"/>
    </row>
    <row r="29" spans="1:44" ht="3.6" customHeight="1" x14ac:dyDescent="0.25">
      <c r="A29" s="133"/>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8"/>
      <c r="AK29" s="8"/>
      <c r="AL29" s="8"/>
      <c r="AM29" s="8"/>
    </row>
    <row r="30" spans="1:44" ht="12.95" customHeight="1" x14ac:dyDescent="0.25">
      <c r="A30" s="190" t="s">
        <v>30</v>
      </c>
      <c r="B30" s="190"/>
      <c r="C30" s="190"/>
      <c r="D30" s="190"/>
      <c r="E30" s="190"/>
      <c r="F30" s="190"/>
      <c r="G30" s="190"/>
      <c r="H30" s="190"/>
      <c r="I30" s="190"/>
      <c r="J30" s="190"/>
      <c r="K30" s="190"/>
      <c r="L30" s="190"/>
      <c r="M30" s="190"/>
      <c r="N30" s="190"/>
      <c r="O30" s="190"/>
      <c r="P30" s="190"/>
      <c r="Q30" s="190"/>
      <c r="R30" s="190"/>
      <c r="S30" s="190"/>
      <c r="T30" s="190"/>
      <c r="U30" s="133"/>
      <c r="V30" s="133"/>
      <c r="W30" s="133"/>
      <c r="X30" s="133"/>
      <c r="Y30" s="133"/>
      <c r="Z30" s="133"/>
      <c r="AA30" s="133"/>
      <c r="AB30" s="133"/>
      <c r="AC30" s="133"/>
      <c r="AD30" s="133"/>
      <c r="AE30" s="133"/>
      <c r="AF30" s="133"/>
      <c r="AG30" s="133"/>
      <c r="AH30" s="133"/>
      <c r="AI30" s="133"/>
      <c r="AJ30" s="8"/>
      <c r="AK30" s="8"/>
      <c r="AL30" s="8"/>
      <c r="AM30" s="8"/>
      <c r="AO30" s="189" t="s">
        <v>79</v>
      </c>
      <c r="AP30" s="189"/>
      <c r="AQ30" s="189"/>
      <c r="AR30" s="189"/>
    </row>
    <row r="31" spans="1:44" ht="3.6" customHeight="1" x14ac:dyDescent="0.25">
      <c r="A31" s="76"/>
      <c r="B31" s="76"/>
      <c r="C31" s="76"/>
      <c r="D31" s="76"/>
      <c r="E31" s="76"/>
      <c r="F31" s="76"/>
      <c r="G31" s="76"/>
      <c r="H31" s="76"/>
      <c r="I31" s="76"/>
      <c r="J31" s="76"/>
      <c r="K31" s="76"/>
      <c r="L31" s="76"/>
      <c r="M31" s="76"/>
      <c r="N31" s="76"/>
      <c r="O31" s="76"/>
      <c r="P31" s="76"/>
      <c r="Q31" s="76"/>
      <c r="R31" s="76"/>
      <c r="S31" s="76"/>
      <c r="T31" s="76"/>
      <c r="U31" s="133"/>
      <c r="V31" s="133"/>
      <c r="W31" s="133"/>
      <c r="X31" s="133"/>
      <c r="Y31" s="133"/>
      <c r="Z31" s="133"/>
      <c r="AA31" s="133"/>
      <c r="AB31" s="133"/>
      <c r="AC31" s="133"/>
      <c r="AD31" s="133"/>
      <c r="AE31" s="133"/>
      <c r="AF31" s="133"/>
      <c r="AG31" s="133"/>
      <c r="AH31" s="133"/>
      <c r="AI31" s="133"/>
      <c r="AJ31" s="8"/>
      <c r="AK31" s="8"/>
      <c r="AL31" s="8"/>
      <c r="AM31" s="8"/>
    </row>
    <row r="32" spans="1:44" ht="12.95" customHeight="1" x14ac:dyDescent="0.25">
      <c r="A32" s="133" t="s">
        <v>85</v>
      </c>
      <c r="B32" s="133"/>
      <c r="C32" s="133"/>
      <c r="D32" s="133"/>
      <c r="E32" s="133"/>
      <c r="F32" s="133"/>
      <c r="G32" s="133"/>
      <c r="H32" s="133"/>
      <c r="I32" s="133"/>
      <c r="J32" s="133"/>
      <c r="K32" s="133"/>
      <c r="L32" s="133"/>
      <c r="M32" s="133"/>
      <c r="N32" s="133"/>
      <c r="O32" s="133"/>
      <c r="P32" s="133"/>
      <c r="Q32" s="111" t="s">
        <v>2</v>
      </c>
      <c r="R32" s="173">
        <v>0</v>
      </c>
      <c r="S32" s="173"/>
      <c r="T32" s="173"/>
      <c r="U32" s="133"/>
      <c r="V32" s="133"/>
      <c r="W32" s="133"/>
      <c r="X32" s="133"/>
      <c r="Y32" s="133"/>
      <c r="Z32" s="133"/>
      <c r="AA32" s="133"/>
      <c r="AB32" s="133"/>
      <c r="AC32" s="133"/>
      <c r="AD32" s="133"/>
      <c r="AE32" s="133"/>
      <c r="AF32" s="133"/>
      <c r="AG32" s="133"/>
      <c r="AH32" s="133"/>
      <c r="AI32" s="133"/>
      <c r="AJ32" s="8"/>
      <c r="AK32" s="8"/>
      <c r="AL32" s="8"/>
      <c r="AM32" s="8"/>
      <c r="AO32" s="20">
        <v>1</v>
      </c>
      <c r="AP32" s="20">
        <v>2</v>
      </c>
      <c r="AQ32" s="20">
        <v>3</v>
      </c>
      <c r="AR32" s="20">
        <v>4</v>
      </c>
    </row>
    <row r="33" spans="1:49" s="22" customFormat="1" ht="12.95" customHeight="1" x14ac:dyDescent="0.2">
      <c r="A33" s="132" t="s">
        <v>91</v>
      </c>
      <c r="B33" s="78"/>
      <c r="C33" s="78"/>
      <c r="D33" s="78"/>
      <c r="E33" s="78"/>
      <c r="F33" s="78"/>
      <c r="G33" s="78"/>
      <c r="H33" s="78"/>
      <c r="I33" s="78"/>
      <c r="J33" s="78"/>
      <c r="K33" s="78"/>
      <c r="L33" s="78"/>
      <c r="M33" s="78"/>
      <c r="N33" s="78"/>
      <c r="O33" s="78"/>
      <c r="P33" s="78"/>
      <c r="Q33" s="78"/>
      <c r="R33" s="78"/>
      <c r="S33" s="78"/>
      <c r="T33" s="78"/>
      <c r="U33" s="142"/>
      <c r="V33" s="197">
        <f ca="1">AL21</f>
        <v>0</v>
      </c>
      <c r="W33" s="203"/>
      <c r="X33" s="197">
        <f ca="1">AL22</f>
        <v>730</v>
      </c>
      <c r="Y33" s="197"/>
      <c r="Z33" s="142"/>
      <c r="AA33" s="197">
        <f ca="1">AN21</f>
        <v>0</v>
      </c>
      <c r="AB33" s="203"/>
      <c r="AC33" s="197">
        <f ca="1">AN22</f>
        <v>365</v>
      </c>
      <c r="AD33" s="197"/>
      <c r="AE33" s="142"/>
      <c r="AF33" s="197">
        <f ca="1">AP21</f>
        <v>0</v>
      </c>
      <c r="AG33" s="203"/>
      <c r="AH33" s="197">
        <f ca="1">AP22</f>
        <v>365</v>
      </c>
      <c r="AI33" s="197"/>
      <c r="AJ33" s="21"/>
      <c r="AK33" s="21"/>
      <c r="AL33" s="21"/>
      <c r="AM33" s="21"/>
      <c r="AO33" s="23" t="str">
        <f>IF(AND(Q48&gt;0,Q51&gt;0), "Yes","No")</f>
        <v>No</v>
      </c>
      <c r="AP33" s="23" t="str">
        <f>IF(AND(V48&gt;0,V51&gt;0), "Yes","No")</f>
        <v>No</v>
      </c>
      <c r="AQ33" s="23" t="str">
        <f>IF(AND(AA48&gt;0,AA51&gt;0), "Yes","No")</f>
        <v>No</v>
      </c>
      <c r="AR33" s="23" t="str">
        <f>IF(AND(AF48&gt;0,AF51&gt;0),"Yes","No")</f>
        <v>No</v>
      </c>
    </row>
    <row r="34" spans="1:49" ht="3.6" customHeight="1" x14ac:dyDescent="0.25">
      <c r="A34" s="133"/>
      <c r="B34" s="133"/>
      <c r="C34" s="133"/>
      <c r="D34" s="133"/>
      <c r="E34" s="133"/>
      <c r="F34" s="133"/>
      <c r="G34" s="133"/>
      <c r="H34" s="133"/>
      <c r="I34" s="133"/>
      <c r="J34" s="133"/>
      <c r="K34" s="133"/>
      <c r="L34" s="133"/>
      <c r="M34" s="133"/>
      <c r="N34" s="133"/>
      <c r="O34" s="133"/>
      <c r="P34" s="133"/>
      <c r="Q34" s="133"/>
      <c r="R34" s="133"/>
      <c r="S34" s="133"/>
      <c r="T34" s="133"/>
      <c r="U34" s="133"/>
      <c r="V34" s="133"/>
      <c r="W34" s="105"/>
      <c r="X34" s="133"/>
      <c r="Y34" s="133"/>
      <c r="Z34" s="133"/>
      <c r="AA34" s="133"/>
      <c r="AB34" s="105"/>
      <c r="AC34" s="133"/>
      <c r="AD34" s="133"/>
      <c r="AE34" s="133"/>
      <c r="AF34" s="133"/>
      <c r="AG34" s="105"/>
      <c r="AH34" s="133"/>
      <c r="AI34" s="133"/>
      <c r="AJ34" s="8"/>
      <c r="AK34" s="8"/>
      <c r="AL34" s="8"/>
      <c r="AM34" s="8"/>
    </row>
    <row r="35" spans="1:49" ht="12.95" customHeight="1" x14ac:dyDescent="0.25">
      <c r="A35" s="133" t="s">
        <v>86</v>
      </c>
      <c r="B35" s="133"/>
      <c r="C35" s="133"/>
      <c r="D35" s="133"/>
      <c r="E35" s="133"/>
      <c r="F35" s="133"/>
      <c r="G35" s="133"/>
      <c r="H35" s="133"/>
      <c r="I35" s="133"/>
      <c r="J35" s="133"/>
      <c r="K35" s="133"/>
      <c r="L35" s="133"/>
      <c r="M35" s="133"/>
      <c r="N35" s="133"/>
      <c r="O35" s="133"/>
      <c r="P35" s="133"/>
      <c r="Q35" s="111" t="s">
        <v>2</v>
      </c>
      <c r="R35" s="173">
        <v>0</v>
      </c>
      <c r="S35" s="173"/>
      <c r="T35" s="173"/>
      <c r="U35" s="76"/>
      <c r="V35" s="205" t="s">
        <v>43</v>
      </c>
      <c r="W35" s="206"/>
      <c r="X35" s="205" t="s">
        <v>44</v>
      </c>
      <c r="Y35" s="205"/>
      <c r="Z35" s="76"/>
      <c r="AA35" s="205" t="s">
        <v>43</v>
      </c>
      <c r="AB35" s="206"/>
      <c r="AC35" s="205" t="s">
        <v>44</v>
      </c>
      <c r="AD35" s="205"/>
      <c r="AE35" s="76"/>
      <c r="AF35" s="205" t="s">
        <v>43</v>
      </c>
      <c r="AG35" s="206"/>
      <c r="AH35" s="205" t="s">
        <v>44</v>
      </c>
      <c r="AI35" s="205"/>
      <c r="AJ35" s="8"/>
      <c r="AK35" s="8"/>
      <c r="AL35" s="8"/>
      <c r="AM35" s="8"/>
    </row>
    <row r="36" spans="1:49" ht="12.95" customHeight="1" x14ac:dyDescent="0.25">
      <c r="A36" s="132" t="s">
        <v>92</v>
      </c>
      <c r="B36" s="133"/>
      <c r="C36" s="133"/>
      <c r="D36" s="133"/>
      <c r="E36" s="133"/>
      <c r="F36" s="133"/>
      <c r="G36" s="133"/>
      <c r="H36" s="133"/>
      <c r="I36" s="133"/>
      <c r="J36" s="133"/>
      <c r="K36" s="133"/>
      <c r="L36" s="133"/>
      <c r="M36" s="133"/>
      <c r="N36" s="133"/>
      <c r="O36" s="133"/>
      <c r="P36" s="133"/>
      <c r="Q36" s="133"/>
      <c r="R36" s="133"/>
      <c r="S36" s="133"/>
      <c r="T36" s="133"/>
      <c r="U36" s="133"/>
      <c r="V36" s="73"/>
      <c r="W36" s="73"/>
      <c r="X36" s="73"/>
      <c r="Y36" s="73"/>
      <c r="Z36" s="133"/>
      <c r="AA36" s="133"/>
      <c r="AB36" s="133"/>
      <c r="AC36" s="133"/>
      <c r="AD36" s="133"/>
      <c r="AE36" s="133"/>
      <c r="AF36" s="133"/>
      <c r="AG36" s="133"/>
      <c r="AH36" s="133"/>
      <c r="AI36" s="133"/>
      <c r="AJ36" s="8"/>
      <c r="AK36" s="8"/>
      <c r="AL36" s="8"/>
      <c r="AM36" s="8"/>
    </row>
    <row r="37" spans="1:49" ht="3.6" customHeight="1" x14ac:dyDescent="0.25">
      <c r="A37" s="133"/>
      <c r="B37" s="133"/>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8"/>
      <c r="AK37" s="8"/>
      <c r="AL37" s="8"/>
      <c r="AM37" s="8"/>
    </row>
    <row r="38" spans="1:49" ht="12.95" customHeight="1" x14ac:dyDescent="0.25">
      <c r="A38" s="133" t="s">
        <v>87</v>
      </c>
      <c r="B38" s="133"/>
      <c r="C38" s="133"/>
      <c r="D38" s="133"/>
      <c r="E38" s="133"/>
      <c r="F38" s="133"/>
      <c r="G38" s="133"/>
      <c r="H38" s="133"/>
      <c r="I38" s="133"/>
      <c r="J38" s="133"/>
      <c r="K38" s="133"/>
      <c r="L38" s="133"/>
      <c r="M38" s="133"/>
      <c r="N38" s="133"/>
      <c r="O38" s="133"/>
      <c r="P38" s="133"/>
      <c r="Q38" s="112" t="s">
        <v>2</v>
      </c>
      <c r="R38" s="169">
        <f>SUM(R32+R35)</f>
        <v>0</v>
      </c>
      <c r="S38" s="169"/>
      <c r="T38" s="169"/>
      <c r="U38" s="133"/>
      <c r="V38" s="133"/>
      <c r="W38" s="133"/>
      <c r="X38" s="133"/>
      <c r="Y38" s="133"/>
      <c r="Z38" s="133"/>
      <c r="AA38" s="133"/>
      <c r="AB38" s="133"/>
      <c r="AC38" s="133"/>
      <c r="AD38" s="133"/>
      <c r="AE38" s="133"/>
      <c r="AF38" s="133"/>
      <c r="AG38" s="133"/>
      <c r="AH38" s="133"/>
      <c r="AI38" s="133"/>
      <c r="AJ38" s="8"/>
      <c r="AK38" s="8" t="s">
        <v>15</v>
      </c>
      <c r="AL38" s="24">
        <f ca="1">TODAY()</f>
        <v>43388</v>
      </c>
      <c r="AM38" s="8"/>
      <c r="AN38" s="16"/>
      <c r="AO38" s="16"/>
      <c r="AP38" s="16"/>
      <c r="AQ38" s="16"/>
      <c r="AR38" s="16"/>
      <c r="AS38" s="16"/>
      <c r="AT38" s="16"/>
      <c r="AU38" s="16"/>
      <c r="AV38" s="16"/>
      <c r="AW38" s="16"/>
    </row>
    <row r="39" spans="1:49" ht="3.6" customHeight="1" x14ac:dyDescent="0.25">
      <c r="A39" s="133"/>
      <c r="B39" s="133"/>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8"/>
      <c r="AK39" s="8"/>
      <c r="AL39" s="8"/>
      <c r="AM39" s="8"/>
      <c r="AN39" s="16"/>
      <c r="AO39" s="16"/>
      <c r="AP39" s="16"/>
      <c r="AQ39" s="16"/>
      <c r="AR39" s="16"/>
      <c r="AS39" s="16"/>
      <c r="AT39" s="16"/>
      <c r="AU39" s="16"/>
      <c r="AV39" s="16"/>
      <c r="AW39" s="16"/>
    </row>
    <row r="40" spans="1:49" ht="12.95" customHeight="1" x14ac:dyDescent="0.25">
      <c r="A40" s="143" t="s">
        <v>41</v>
      </c>
      <c r="B40" s="115"/>
      <c r="C40" s="115"/>
      <c r="D40" s="115"/>
      <c r="E40" s="115"/>
      <c r="F40" s="115"/>
      <c r="G40" s="115"/>
      <c r="H40" s="115"/>
      <c r="I40" s="115"/>
      <c r="J40" s="115"/>
      <c r="K40" s="115"/>
      <c r="L40" s="115"/>
      <c r="M40" s="115"/>
      <c r="N40" s="115"/>
      <c r="O40" s="115"/>
      <c r="P40" s="115"/>
      <c r="Q40" s="191" t="s">
        <v>49</v>
      </c>
      <c r="R40" s="191"/>
      <c r="S40" s="191"/>
      <c r="T40" s="191"/>
      <c r="U40" s="115"/>
      <c r="V40" s="191" t="s">
        <v>50</v>
      </c>
      <c r="W40" s="191"/>
      <c r="X40" s="191"/>
      <c r="Y40" s="191"/>
      <c r="Z40" s="115"/>
      <c r="AA40" s="191" t="s">
        <v>51</v>
      </c>
      <c r="AB40" s="191"/>
      <c r="AC40" s="191"/>
      <c r="AD40" s="191"/>
      <c r="AE40" s="115"/>
      <c r="AF40" s="191" t="s">
        <v>52</v>
      </c>
      <c r="AG40" s="191"/>
      <c r="AH40" s="191"/>
      <c r="AI40" s="191"/>
      <c r="AJ40" s="8"/>
      <c r="AK40" s="207" t="s">
        <v>33</v>
      </c>
      <c r="AL40" s="208"/>
      <c r="AM40" s="208"/>
      <c r="AN40" s="209"/>
      <c r="AO40" s="210" t="s">
        <v>38</v>
      </c>
      <c r="AP40" s="211"/>
      <c r="AQ40" s="211"/>
      <c r="AR40" s="212"/>
      <c r="AS40" s="210" t="s">
        <v>39</v>
      </c>
      <c r="AT40" s="212"/>
      <c r="AU40" s="25">
        <v>1</v>
      </c>
      <c r="AV40" s="25">
        <v>0.5</v>
      </c>
      <c r="AW40" s="26" t="s">
        <v>40</v>
      </c>
    </row>
    <row r="41" spans="1:49" ht="3.6" customHeight="1" x14ac:dyDescent="0.25">
      <c r="A41" s="59"/>
      <c r="B41" s="133"/>
      <c r="C41" s="133"/>
      <c r="D41" s="133"/>
      <c r="E41" s="133"/>
      <c r="F41" s="133"/>
      <c r="G41" s="133"/>
      <c r="H41" s="133"/>
      <c r="I41" s="133"/>
      <c r="J41" s="133"/>
      <c r="K41" s="133"/>
      <c r="L41" s="133"/>
      <c r="M41" s="133"/>
      <c r="N41" s="133"/>
      <c r="O41" s="133"/>
      <c r="P41" s="133"/>
      <c r="Q41" s="145"/>
      <c r="R41" s="145"/>
      <c r="S41" s="145"/>
      <c r="T41" s="145"/>
      <c r="U41" s="133"/>
      <c r="V41" s="145"/>
      <c r="W41" s="145"/>
      <c r="X41" s="145"/>
      <c r="Y41" s="145"/>
      <c r="Z41" s="133"/>
      <c r="AA41" s="145"/>
      <c r="AB41" s="145"/>
      <c r="AC41" s="145"/>
      <c r="AD41" s="145"/>
      <c r="AE41" s="133"/>
      <c r="AF41" s="145"/>
      <c r="AG41" s="145"/>
      <c r="AH41" s="145"/>
      <c r="AI41" s="145"/>
      <c r="AJ41" s="8"/>
      <c r="AK41" s="11"/>
      <c r="AL41" s="8"/>
      <c r="AM41" s="8"/>
      <c r="AN41" s="27"/>
      <c r="AO41" s="28"/>
      <c r="AP41" s="29"/>
      <c r="AQ41" s="29"/>
      <c r="AR41" s="27"/>
      <c r="AS41" s="28"/>
      <c r="AT41" s="27"/>
      <c r="AU41" s="30"/>
      <c r="AV41" s="30"/>
      <c r="AW41" s="30"/>
    </row>
    <row r="42" spans="1:49" ht="12.95" customHeight="1" x14ac:dyDescent="0.25">
      <c r="A42" s="133" t="s">
        <v>88</v>
      </c>
      <c r="B42" s="133"/>
      <c r="C42" s="133"/>
      <c r="D42" s="133"/>
      <c r="E42" s="133"/>
      <c r="F42" s="133"/>
      <c r="G42" s="133"/>
      <c r="H42" s="133"/>
      <c r="I42" s="133"/>
      <c r="J42" s="133"/>
      <c r="K42" s="133"/>
      <c r="L42" s="133"/>
      <c r="M42" s="133"/>
      <c r="N42" s="133"/>
      <c r="O42" s="133"/>
      <c r="P42" s="133"/>
      <c r="Q42" s="111" t="s">
        <v>2</v>
      </c>
      <c r="R42" s="173">
        <v>0</v>
      </c>
      <c r="S42" s="173"/>
      <c r="T42" s="173"/>
      <c r="U42" s="133"/>
      <c r="V42" s="111" t="s">
        <v>2</v>
      </c>
      <c r="W42" s="173">
        <v>0</v>
      </c>
      <c r="X42" s="173"/>
      <c r="Y42" s="173"/>
      <c r="Z42" s="133"/>
      <c r="AA42" s="111" t="s">
        <v>2</v>
      </c>
      <c r="AB42" s="173">
        <v>0</v>
      </c>
      <c r="AC42" s="173"/>
      <c r="AD42" s="173"/>
      <c r="AE42" s="133"/>
      <c r="AF42" s="111" t="s">
        <v>2</v>
      </c>
      <c r="AG42" s="173">
        <v>0</v>
      </c>
      <c r="AH42" s="173"/>
      <c r="AI42" s="173"/>
      <c r="AJ42" s="8"/>
      <c r="AK42" s="18">
        <v>1</v>
      </c>
      <c r="AL42" s="17">
        <v>2</v>
      </c>
      <c r="AM42" s="17">
        <v>3</v>
      </c>
      <c r="AN42" s="19">
        <v>4</v>
      </c>
      <c r="AO42" s="31">
        <v>1</v>
      </c>
      <c r="AP42" s="32">
        <v>2</v>
      </c>
      <c r="AQ42" s="32">
        <v>3</v>
      </c>
      <c r="AR42" s="33">
        <v>4</v>
      </c>
      <c r="AS42" s="28"/>
      <c r="AT42" s="27"/>
      <c r="AU42" s="30"/>
      <c r="AV42" s="30"/>
      <c r="AW42" s="30"/>
    </row>
    <row r="43" spans="1:49" ht="12.2" customHeight="1" x14ac:dyDescent="0.25">
      <c r="A43" s="132" t="s">
        <v>93</v>
      </c>
      <c r="B43" s="133"/>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8"/>
      <c r="AK43" s="34">
        <f>IF(AO33="Yes",0,SUM(R42+R45))</f>
        <v>0</v>
      </c>
      <c r="AL43" s="35">
        <f>IF(AP33="Yes",0,SUM(W42+W45))</f>
        <v>0</v>
      </c>
      <c r="AM43" s="35">
        <f>IF(AQ33="Yes",0,SUM(AB42+AB45))</f>
        <v>0</v>
      </c>
      <c r="AN43" s="36">
        <f>IF(AR33="Yes",0,SUM(AG42+AG45))</f>
        <v>0</v>
      </c>
      <c r="AO43" s="140">
        <f ca="1">IF(AND(OR(Q48=AL38,AS48&gt;0),AT48=0,AU48=0,AV48=0),AK43,0)</f>
        <v>0</v>
      </c>
      <c r="AP43" s="38">
        <f ca="1">IF(AND(AS48&gt;0,AT48&gt;0,AU48=0,AV48=0),AL43,0)</f>
        <v>0</v>
      </c>
      <c r="AQ43" s="38">
        <f ca="1">IF(AND(AS48&gt;0,AT48&gt;0,AU48&gt;0,AV48=0),AM43,0)</f>
        <v>0</v>
      </c>
      <c r="AR43" s="141">
        <f ca="1">IF(AND(AS48&gt;0,AT48&gt;0,AU48&gt;0,AV48&gt;0),AN43,0)</f>
        <v>0</v>
      </c>
      <c r="AS43" s="213">
        <f ca="1">SUM(AO43:AR43)-R38</f>
        <v>0</v>
      </c>
      <c r="AT43" s="214"/>
      <c r="AU43" s="40">
        <f ca="1">AS43*1</f>
        <v>0</v>
      </c>
      <c r="AV43" s="40">
        <f ca="1">AU43*0.5</f>
        <v>0</v>
      </c>
      <c r="AW43" s="40">
        <v>0</v>
      </c>
    </row>
    <row r="44" spans="1:49" ht="3.6" customHeight="1" x14ac:dyDescent="0.25">
      <c r="A44" s="133"/>
      <c r="B44" s="133"/>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8"/>
      <c r="AK44" s="8"/>
      <c r="AL44" s="8"/>
      <c r="AM44" s="8"/>
      <c r="AN44" s="16"/>
      <c r="AO44" s="16"/>
      <c r="AP44" s="16"/>
      <c r="AQ44" s="16"/>
      <c r="AR44" s="16"/>
      <c r="AS44" s="16"/>
      <c r="AT44" s="16"/>
      <c r="AU44" s="16"/>
      <c r="AV44" s="16"/>
      <c r="AW44" s="16"/>
    </row>
    <row r="45" spans="1:49" ht="12.95" customHeight="1" x14ac:dyDescent="0.25">
      <c r="A45" s="133" t="s">
        <v>89</v>
      </c>
      <c r="B45" s="133"/>
      <c r="C45" s="133"/>
      <c r="D45" s="133"/>
      <c r="E45" s="133"/>
      <c r="F45" s="133"/>
      <c r="G45" s="133"/>
      <c r="H45" s="133"/>
      <c r="I45" s="133"/>
      <c r="J45" s="133"/>
      <c r="K45" s="133"/>
      <c r="L45" s="133"/>
      <c r="M45" s="133"/>
      <c r="N45" s="133"/>
      <c r="O45" s="133"/>
      <c r="P45" s="133"/>
      <c r="Q45" s="111" t="s">
        <v>2</v>
      </c>
      <c r="R45" s="173">
        <v>0</v>
      </c>
      <c r="S45" s="173"/>
      <c r="T45" s="173"/>
      <c r="U45" s="133"/>
      <c r="V45" s="111" t="s">
        <v>2</v>
      </c>
      <c r="W45" s="173">
        <v>0</v>
      </c>
      <c r="X45" s="173"/>
      <c r="Y45" s="173"/>
      <c r="Z45" s="133"/>
      <c r="AA45" s="111" t="s">
        <v>2</v>
      </c>
      <c r="AB45" s="173">
        <v>0</v>
      </c>
      <c r="AC45" s="173"/>
      <c r="AD45" s="173"/>
      <c r="AE45" s="133"/>
      <c r="AF45" s="111" t="s">
        <v>2</v>
      </c>
      <c r="AG45" s="173">
        <v>0</v>
      </c>
      <c r="AH45" s="173"/>
      <c r="AI45" s="173"/>
      <c r="AJ45" s="8"/>
      <c r="AK45" s="207" t="s">
        <v>34</v>
      </c>
      <c r="AL45" s="208"/>
      <c r="AM45" s="208"/>
      <c r="AN45" s="208"/>
      <c r="AO45" s="210" t="s">
        <v>35</v>
      </c>
      <c r="AP45" s="211"/>
      <c r="AQ45" s="211"/>
      <c r="AR45" s="212"/>
      <c r="AS45" s="210" t="s">
        <v>36</v>
      </c>
      <c r="AT45" s="211"/>
      <c r="AU45" s="211"/>
      <c r="AV45" s="212"/>
      <c r="AW45" s="26" t="s">
        <v>37</v>
      </c>
    </row>
    <row r="46" spans="1:49" ht="12.2" customHeight="1" x14ac:dyDescent="0.25">
      <c r="A46" s="132" t="s">
        <v>94</v>
      </c>
      <c r="B46" s="133"/>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8"/>
      <c r="AK46" s="18">
        <v>1</v>
      </c>
      <c r="AL46" s="17">
        <v>2</v>
      </c>
      <c r="AM46" s="17">
        <v>3</v>
      </c>
      <c r="AN46" s="32">
        <v>4</v>
      </c>
      <c r="AO46" s="31">
        <v>1</v>
      </c>
      <c r="AP46" s="32">
        <v>2</v>
      </c>
      <c r="AQ46" s="32">
        <v>3</v>
      </c>
      <c r="AR46" s="33">
        <v>4</v>
      </c>
      <c r="AS46" s="41">
        <v>1</v>
      </c>
      <c r="AT46" s="144">
        <v>2</v>
      </c>
      <c r="AU46" s="144">
        <v>3</v>
      </c>
      <c r="AV46" s="43">
        <v>4</v>
      </c>
      <c r="AW46" s="30" t="str">
        <f ca="1">IF(I28&gt;AL38,"Invalid Start Date",IF(AND(I28&gt;0,AL38-I28&gt;730),"Done",IF(OR(I28=AL38,AND(AL21&gt;0,AL21&lt;366)),"100%",IF(AND(AL21&gt;365,AL21&lt;731),"50%","None"))))</f>
        <v>None</v>
      </c>
    </row>
    <row r="47" spans="1:49" s="16" customFormat="1" ht="3.6" customHeight="1" x14ac:dyDescent="0.2">
      <c r="A47" s="133"/>
      <c r="B47" s="133"/>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8"/>
      <c r="AK47" s="11"/>
      <c r="AL47" s="8"/>
      <c r="AM47" s="8"/>
      <c r="AN47" s="29"/>
      <c r="AO47" s="28"/>
      <c r="AP47" s="29"/>
      <c r="AQ47" s="29"/>
      <c r="AR47" s="27"/>
      <c r="AS47" s="41"/>
      <c r="AT47" s="144"/>
      <c r="AU47" s="144"/>
      <c r="AV47" s="43"/>
      <c r="AW47" s="44"/>
    </row>
    <row r="48" spans="1:49" s="16" customFormat="1" ht="12.95" customHeight="1" x14ac:dyDescent="0.2">
      <c r="A48" s="133" t="s">
        <v>54</v>
      </c>
      <c r="B48" s="133"/>
      <c r="C48" s="133"/>
      <c r="D48" s="133"/>
      <c r="E48" s="133"/>
      <c r="F48" s="133"/>
      <c r="G48" s="133"/>
      <c r="H48" s="188" t="str">
        <f ca="1">IF(Q28="Invalid Start Date","EID Start Date cannot be greater than today's date.",IF(AND(I28&gt;0,Q48&gt;0,Q48&lt;&gt;I28),"Start date must match EID Start Date.",""))</f>
        <v/>
      </c>
      <c r="I48" s="188"/>
      <c r="J48" s="188"/>
      <c r="K48" s="188"/>
      <c r="L48" s="188"/>
      <c r="M48" s="188"/>
      <c r="N48" s="188"/>
      <c r="O48" s="188"/>
      <c r="P48" s="188"/>
      <c r="Q48" s="218"/>
      <c r="R48" s="218"/>
      <c r="S48" s="218"/>
      <c r="T48" s="218"/>
      <c r="U48" s="133"/>
      <c r="V48" s="218"/>
      <c r="W48" s="218"/>
      <c r="X48" s="218"/>
      <c r="Y48" s="218"/>
      <c r="Z48" s="133"/>
      <c r="AA48" s="218"/>
      <c r="AB48" s="218"/>
      <c r="AC48" s="218"/>
      <c r="AD48" s="218"/>
      <c r="AE48" s="133"/>
      <c r="AF48" s="218"/>
      <c r="AG48" s="218"/>
      <c r="AH48" s="218"/>
      <c r="AI48" s="218"/>
      <c r="AJ48" s="8"/>
      <c r="AK48" s="45">
        <f>IF(AND(Q48&gt;0,Q51&gt;0,Q51&gt;Q48),Q51-Q48,0)</f>
        <v>0</v>
      </c>
      <c r="AL48" s="46">
        <f>IF(AND(V48&gt;0,V51&gt;0,V51&gt;V48),V51-V48,0)</f>
        <v>0</v>
      </c>
      <c r="AM48" s="46">
        <f>IF(AND(AA48&gt;0,AA51&gt;0,AA51&gt;AA48),AA51-AA48,0)</f>
        <v>0</v>
      </c>
      <c r="AN48" s="47">
        <f>IF(AND(AF48&gt;0,AF51&gt;0,AF51&gt;AF48),AF51-AF48,0)</f>
        <v>0</v>
      </c>
      <c r="AO48" s="48">
        <f ca="1">IF(AND(Q48&gt;0,AL38&gt;Q48),AL38-Q48,0)</f>
        <v>0</v>
      </c>
      <c r="AP48" s="47">
        <f ca="1">IF(AND(V48&gt;0,AL38&gt;V48),AL38-V48,0)</f>
        <v>0</v>
      </c>
      <c r="AQ48" s="47">
        <f ca="1">IF(AND(AA48&gt;0,AL38&gt;AA48),AL38-AA48,0)</f>
        <v>0</v>
      </c>
      <c r="AR48" s="49">
        <f ca="1">IF(AND(AF48&gt;0,AL38&gt;AF48),AL38-AF48,0)</f>
        <v>0</v>
      </c>
      <c r="AS48" s="48">
        <f ca="1">IF(AK48=0,AO48,AK48)</f>
        <v>0</v>
      </c>
      <c r="AT48" s="47">
        <f ca="1">IF(AL48=0,AP48,AL48)</f>
        <v>0</v>
      </c>
      <c r="AU48" s="47">
        <f ca="1">IF(AM48=0,AQ48,AM48)</f>
        <v>0</v>
      </c>
      <c r="AV48" s="49">
        <f ca="1">IF(AN48=0,AR48,AN48)</f>
        <v>0</v>
      </c>
      <c r="AW48" s="50"/>
    </row>
    <row r="49" spans="1:49" ht="12.2" customHeight="1" x14ac:dyDescent="0.25">
      <c r="A49" s="116" t="s">
        <v>95</v>
      </c>
      <c r="B49" s="73"/>
      <c r="C49" s="73"/>
      <c r="D49" s="73"/>
      <c r="E49" s="73"/>
      <c r="F49" s="73"/>
      <c r="G49" s="73"/>
      <c r="H49" s="73"/>
      <c r="I49" s="146"/>
      <c r="J49" s="146"/>
      <c r="K49" s="146"/>
      <c r="L49" s="146"/>
      <c r="M49" s="146"/>
      <c r="N49" s="146"/>
      <c r="O49" s="146"/>
      <c r="P49" s="146"/>
      <c r="Q49" s="73"/>
      <c r="R49" s="73"/>
      <c r="S49" s="73"/>
      <c r="T49" s="73"/>
      <c r="U49" s="73"/>
      <c r="V49" s="73"/>
      <c r="W49" s="73"/>
      <c r="X49" s="73"/>
      <c r="Y49" s="73"/>
      <c r="Z49" s="73"/>
      <c r="AA49" s="73"/>
      <c r="AB49" s="73"/>
      <c r="AC49" s="73"/>
      <c r="AD49" s="73"/>
      <c r="AE49" s="73"/>
      <c r="AF49" s="73"/>
      <c r="AG49" s="73"/>
      <c r="AH49" s="73"/>
      <c r="AI49" s="73"/>
      <c r="AK49" s="138"/>
      <c r="AL49" s="139"/>
      <c r="AM49" s="139"/>
      <c r="AN49" s="139"/>
      <c r="AO49" s="53"/>
      <c r="AP49" s="54"/>
      <c r="AQ49" s="54"/>
      <c r="AR49" s="55"/>
      <c r="AS49" s="215">
        <f ca="1">SUM(AS48:AV48)</f>
        <v>0</v>
      </c>
      <c r="AT49" s="216"/>
      <c r="AU49" s="216"/>
      <c r="AV49" s="217"/>
      <c r="AW49" s="56"/>
    </row>
    <row r="50" spans="1:49" s="16" customFormat="1" ht="3.6" customHeight="1" x14ac:dyDescent="0.2">
      <c r="A50" s="133"/>
      <c r="B50" s="133"/>
      <c r="C50" s="133"/>
      <c r="D50" s="133"/>
      <c r="E50" s="133"/>
      <c r="F50" s="133"/>
      <c r="G50" s="133"/>
      <c r="H50" s="133"/>
      <c r="I50" s="148"/>
      <c r="J50" s="148"/>
      <c r="K50" s="148"/>
      <c r="L50" s="148"/>
      <c r="M50" s="148"/>
      <c r="N50" s="148"/>
      <c r="O50" s="148"/>
      <c r="P50" s="148"/>
      <c r="Q50" s="133"/>
      <c r="R50" s="133"/>
      <c r="S50" s="133"/>
      <c r="T50" s="133"/>
      <c r="U50" s="133"/>
      <c r="V50" s="133"/>
      <c r="W50" s="133"/>
      <c r="X50" s="133"/>
      <c r="Y50" s="133"/>
      <c r="Z50" s="133"/>
      <c r="AA50" s="133"/>
      <c r="AB50" s="133"/>
      <c r="AC50" s="133"/>
      <c r="AD50" s="133"/>
      <c r="AE50" s="133"/>
      <c r="AF50" s="133"/>
      <c r="AG50" s="133"/>
      <c r="AH50" s="133"/>
      <c r="AI50" s="133"/>
      <c r="AJ50" s="8"/>
      <c r="AK50" s="8"/>
      <c r="AL50" s="8"/>
      <c r="AM50" s="8"/>
    </row>
    <row r="51" spans="1:49" s="16" customFormat="1" ht="12.95" customHeight="1" x14ac:dyDescent="0.2">
      <c r="A51" s="133" t="s">
        <v>55</v>
      </c>
      <c r="B51" s="136"/>
      <c r="C51" s="136"/>
      <c r="D51" s="136"/>
      <c r="E51" s="136"/>
      <c r="F51" s="136"/>
      <c r="G51" s="136"/>
      <c r="I51" s="148"/>
      <c r="J51" s="148"/>
      <c r="K51" s="148"/>
      <c r="L51" s="148"/>
      <c r="M51" s="148"/>
      <c r="N51" s="148"/>
      <c r="O51" s="148"/>
      <c r="P51" s="148"/>
      <c r="Q51" s="218"/>
      <c r="R51" s="218"/>
      <c r="S51" s="218"/>
      <c r="T51" s="218"/>
      <c r="U51" s="136"/>
      <c r="V51" s="218"/>
      <c r="W51" s="218"/>
      <c r="X51" s="218"/>
      <c r="Y51" s="218"/>
      <c r="Z51" s="136"/>
      <c r="AA51" s="218"/>
      <c r="AB51" s="218"/>
      <c r="AC51" s="218"/>
      <c r="AD51" s="218"/>
      <c r="AE51" s="136"/>
      <c r="AF51" s="218"/>
      <c r="AG51" s="218"/>
      <c r="AH51" s="218"/>
      <c r="AI51" s="218"/>
      <c r="AJ51" s="8"/>
      <c r="AK51" s="57"/>
      <c r="AL51" s="8"/>
      <c r="AM51" s="8"/>
    </row>
    <row r="52" spans="1:49" ht="3.6" customHeight="1" x14ac:dyDescent="0.25">
      <c r="A52" s="133"/>
      <c r="B52" s="133"/>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8"/>
      <c r="AK52" s="8"/>
      <c r="AL52" s="8"/>
      <c r="AM52" s="8"/>
    </row>
    <row r="53" spans="1:49" s="7" customFormat="1" ht="11.25" x14ac:dyDescent="0.2">
      <c r="A53" s="147"/>
      <c r="B53" s="147"/>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row>
  </sheetData>
  <sheetProtection algorithmName="SHA-512" hashValue="cTpd2RaWmnVUF+/U/qYkLexSvttNpBDBHZ/fJY7zy++I0ExNOFVWaxHCcVG0p0GlMt1Dg+YgtTR1L52A0MuPag==" saltValue="/1PQa3QKX8EUPguwMd/lmA==" spinCount="100000" sheet="1" selectLockedCells="1"/>
  <mergeCells count="81">
    <mergeCell ref="Q51:T51"/>
    <mergeCell ref="V51:Y51"/>
    <mergeCell ref="AA51:AD51"/>
    <mergeCell ref="AF51:AI51"/>
    <mergeCell ref="H48:P48"/>
    <mergeCell ref="Q48:T48"/>
    <mergeCell ref="V48:Y48"/>
    <mergeCell ref="AA48:AD48"/>
    <mergeCell ref="AF48:AI48"/>
    <mergeCell ref="AS49:AV49"/>
    <mergeCell ref="AS43:AT43"/>
    <mergeCell ref="R45:T45"/>
    <mergeCell ref="W45:Y45"/>
    <mergeCell ref="AB45:AD45"/>
    <mergeCell ref="AG45:AI45"/>
    <mergeCell ref="AK45:AN45"/>
    <mergeCell ref="AO45:AR45"/>
    <mergeCell ref="AS45:AV45"/>
    <mergeCell ref="AO40:AR40"/>
    <mergeCell ref="AS40:AT40"/>
    <mergeCell ref="R42:T42"/>
    <mergeCell ref="W42:Y42"/>
    <mergeCell ref="AB42:AD42"/>
    <mergeCell ref="AG42:AI42"/>
    <mergeCell ref="AK40:AN40"/>
    <mergeCell ref="R38:T38"/>
    <mergeCell ref="Q40:T40"/>
    <mergeCell ref="V40:Y40"/>
    <mergeCell ref="AA40:AD40"/>
    <mergeCell ref="AF40:AI40"/>
    <mergeCell ref="AH33:AI33"/>
    <mergeCell ref="R35:T35"/>
    <mergeCell ref="V35:W35"/>
    <mergeCell ref="X35:Y35"/>
    <mergeCell ref="AA35:AB35"/>
    <mergeCell ref="AC35:AD35"/>
    <mergeCell ref="AF35:AG35"/>
    <mergeCell ref="AH35:AI35"/>
    <mergeCell ref="AF33:AG33"/>
    <mergeCell ref="R32:T32"/>
    <mergeCell ref="V33:W33"/>
    <mergeCell ref="X33:Y33"/>
    <mergeCell ref="AA33:AB33"/>
    <mergeCell ref="AC33:AD33"/>
    <mergeCell ref="AO30:AR30"/>
    <mergeCell ref="AA22:AD22"/>
    <mergeCell ref="A25:AI25"/>
    <mergeCell ref="A27:H27"/>
    <mergeCell ref="I27:L27"/>
    <mergeCell ref="M27:P27"/>
    <mergeCell ref="Q27:T27"/>
    <mergeCell ref="V27:Y27"/>
    <mergeCell ref="AA27:AD27"/>
    <mergeCell ref="AF27:AI27"/>
    <mergeCell ref="A28:H28"/>
    <mergeCell ref="I28:L28"/>
    <mergeCell ref="M28:P28"/>
    <mergeCell ref="Q28:T28"/>
    <mergeCell ref="A30:T30"/>
    <mergeCell ref="A14:Y14"/>
    <mergeCell ref="A15:Y15"/>
    <mergeCell ref="AA15:AD15"/>
    <mergeCell ref="AF15:AI22"/>
    <mergeCell ref="A17:Y17"/>
    <mergeCell ref="A18:Y18"/>
    <mergeCell ref="AA18:AD18"/>
    <mergeCell ref="A20:Y20"/>
    <mergeCell ref="A21:Y21"/>
    <mergeCell ref="A22:Y22"/>
    <mergeCell ref="A12:Y12"/>
    <mergeCell ref="A1:AI1"/>
    <mergeCell ref="A3:AI3"/>
    <mergeCell ref="A4:AI4"/>
    <mergeCell ref="A5:AI5"/>
    <mergeCell ref="A7:Y7"/>
    <mergeCell ref="AG7:AI7"/>
    <mergeCell ref="A8:Y8"/>
    <mergeCell ref="AA8:AD8"/>
    <mergeCell ref="AF8:AI8"/>
    <mergeCell ref="A10:Y10"/>
    <mergeCell ref="AA10:AD10"/>
  </mergeCells>
  <conditionalFormatting sqref="Q28:T28">
    <cfRule type="cellIs" dxfId="5" priority="3" operator="equal">
      <formula>"Invalid Start Date"</formula>
    </cfRule>
  </conditionalFormatting>
  <conditionalFormatting sqref="H48:P48">
    <cfRule type="cellIs" dxfId="4" priority="1" operator="equal">
      <formula>"Start date must match EID Start Date."</formula>
    </cfRule>
    <cfRule type="cellIs" dxfId="3" priority="2" operator="equal">
      <formula>"EID Start Date cannot be greater than today's date."</formula>
    </cfRule>
  </conditionalFormatting>
  <dataValidations count="21">
    <dataValidation allowBlank="1" showInputMessage="1" showErrorMessage="1" promptTitle="One EID Household Member Per Tab" prompt="Enter the name of the EID Household Member. For this entire tab, enter the income data of the EID Household Member ONLY. Do not include the income data of other household members." sqref="A28:H28"/>
    <dataValidation type="custom" showInputMessage="1" showErrorMessage="1" error="You must select &quot;Yes&quot; for Lines b, c, or d to enter the EID Start Date. " promptTitle="EID Start Date" prompt="The EID Start Date is the date the qualifying household member received their first earned income payment. " sqref="I28:L28">
      <formula1>OR(AA15="Yes",AA18="Yes",AA22="Yes")</formula1>
    </dataValidation>
    <dataValidation type="list" allowBlank="1" showInputMessage="1" showErrorMessage="1" sqref="AA10:AD11 AA15:AD15 AA18:AD18 AA22:AD22">
      <formula1>Eligible</formula1>
    </dataValidation>
    <dataValidation type="custom" showInputMessage="1" showErrorMessage="1" errorTitle="Employment 1 Has Not Ended" error="You cannot enter data in Employment Period 2 until Employment Period 1 has ended." promptTitle="Employment Period 2" prompt="Enter data in this column if Employment Period 1 ended and the qualifying household member began a second employment period. You will not be able to enter data in this column until Employment Period 1 has ended. " sqref="W42:Y42">
      <formula1>AND(R42&gt;0,Q48&gt;0,Q51&gt;0)</formula1>
    </dataValidation>
    <dataValidation type="custom" showInputMessage="1" showErrorMessage="1" errorTitle="Employment 1 Has Not Ended" error="You cannot enter data in Employment Period 2 until Employment Period 1 has ended. " promptTitle="Employment Period 2" prompt="Enter data in this column if Employment Period 1 ended and the qualifying household member began a second employment period. You will not be able to enter data in this column until Employment Period 1 has ended. " sqref="W45:Y45">
      <formula1>AND(R42&gt;0,Q48&gt;0,Q51&gt;0)</formula1>
    </dataValidation>
    <dataValidation type="custom" showInputMessage="1" showErrorMessage="1" errorTitle="Employment 1 Has Not Ended" error="You cannot enter data in Employment Period 2 until Employment Period 1 has ended. " promptTitle="Employment Period 2" prompt="Enter data in this column if Employment Period 1 ended and the qualifying household member began a second employment period. You will not be able to enter data in this column until Employment Period 1 has ended. " sqref="V48:Y48">
      <formula1>AND(R42&gt;0,Q48&gt;0,Q51&gt;0)</formula1>
    </dataValidation>
    <dataValidation type="custom" showInputMessage="1" showErrorMessage="1" errorTitle="Employment 1 Has Not Ended" error="You cannot enter data in Employment Period 2 unitl Employment Period 1 has ended. " promptTitle="Employment Period 2" prompt="Enter data in this column if Employment Period 1 ended and the qualifying household member began a second employment period. You will not be able to enter data in this column until Employment Period 1 has ended. " sqref="V51:Y51">
      <formula1>AND(R42&gt;0,Q48&gt;0,Q51&gt;0)</formula1>
    </dataValidation>
    <dataValidation type="custom" showInputMessage="1" showErrorMessage="1" errorTitle="Employment 2 Has Not Ended" error="You cannot enter data in Employment Period 3 until Employment Period 2 has ended. " promptTitle="Employment Period 3" prompt="Enter data in this column if Employment Period 2 ended and the qualifying household member began a third employment period. You will not be able to enter data in this column until Employment Period 2 has ended. " sqref="AB42:AD42">
      <formula1>AND(W42&gt;0,V48&gt;0,V51&gt;0)</formula1>
    </dataValidation>
    <dataValidation type="custom" showInputMessage="1" showErrorMessage="1" errorTitle="Employment 2 Has Not Ended" error="You cannot enter data in Employment Period 3 until Employment Period 2 has ended. " promptTitle="Employment Period 3" prompt="Enter data in this column if Employment Period 2 ended and the qualifying household member began a third employment period. You will not be able to enter data in this column until Employment Period 2 has ended." sqref="AB45:AD45">
      <formula1>AND(W42&gt;0,V48&gt;0,V51&gt;0)</formula1>
    </dataValidation>
    <dataValidation type="custom" showInputMessage="1" showErrorMessage="1" errorTitle="Employment 2 Has Not Ended" error="You cannot enter data in Employment Period 3 until Employment Period 2 has ended. " promptTitle="Employment Period 3" prompt="Enter data in this column if Employment Period 2 ended and the qualifying household member began a third employment period. You will not be able to enter data in this column until Employment Period 2 has ended." sqref="AA48:AD48">
      <formula1>AND(W42&gt;0,V48&gt;0,V51&gt;0)</formula1>
    </dataValidation>
    <dataValidation type="custom" showInputMessage="1" showErrorMessage="1" errorTitle="Employment 2 Has Not Ended" error="You cannot enter data in Employment Period 3 until Employment Period 2 has ended. " promptTitle="Employment Period 3" prompt="Enter data in this column if Employment Period 2 ended and the qualifying household member began a third employment period. You will not be able to enter data in this column until Employment Period 2 has ended." sqref="AA51:AD51">
      <formula1>AND(W42&gt;0,V48&gt;0,V51&gt;0)</formula1>
    </dataValidation>
    <dataValidation type="custom" showInputMessage="1" showErrorMessage="1" errorTitle="Employment 3 Has Not Ended" error="You cannot enter data in Employment Period 4 until Employment Period 3 has ended. " promptTitle="Employment Period 4" prompt="Enter data in this column if Employment Period 3 ended and the qualifying household member began a fourth employment period. You will not be able to enter data in this column until Employment Period 3 has ended." sqref="AG42:AI42">
      <formula1>AND(AB42&gt;0,AA48&gt;0,AA51&gt;0)</formula1>
    </dataValidation>
    <dataValidation type="custom" showInputMessage="1" showErrorMessage="1" errorTitle="Employment 3 Has Not Ended" error="You cannot enter data in Employment Period 4 until Employment Period 3 has ended." promptTitle="Employment Period 4" prompt="Enter data in this column if Employment Period 3 ended and the qualifying household member began a fourth employment period. You will not be able to enter data in this column until Employment Period 3 has ended." sqref="AG45:AI45">
      <formula1>AND(AB42&gt;0,AA48&gt;0,AA51&gt;0)</formula1>
    </dataValidation>
    <dataValidation type="custom" showInputMessage="1" showErrorMessage="1" errorTitle="Employment 3 Has Not Ended" error="You cannot enter data in Employment Period 4 until Employment Period 3 has ended." promptTitle="Employment Period 4" prompt="Enter data in this column if Employment Period 3 ended and the qualifying household member began a fourth employment period. You will not be able to enter data in this column until Employment Period 3 has ended." sqref="AF48:AI48">
      <formula1>AND(AB42&gt;0,AA48&gt;0,AA51&gt;0)</formula1>
    </dataValidation>
    <dataValidation type="custom" showInputMessage="1" showErrorMessage="1" errorTitle="Employment 3 Has Not Ended" error="You cannot enter data in Employment Period 4 until Employment Period 3 has ended." promptTitle="Employment Period 4" prompt="Enter data in this column if Employment Period 3 ended and the qualifying household member began a fourth employment period. You will not be able to enter data in this column until Employment Period 3 has ended." sqref="AF51:AI51">
      <formula1>AND(AB42&gt;0,AA48&gt;0,AA51&gt;0)</formula1>
    </dataValidation>
    <dataValidation type="custom" showInputMessage="1" showErrorMessage="1" error="Enter the EID Start Date." promptTitle="Old Annual Gross Other Income" prompt="Baseline Calculator: Enter data in the Baseline Calculator at the beginning of the EID period. This value must remain the same for the entire EID period. Do not change this data during interim or annual recertifications." sqref="R35:T35">
      <formula1>I28&gt;0</formula1>
    </dataValidation>
    <dataValidation type="custom" showInputMessage="1" showErrorMessage="1" errorTitle="Employment 1 Has Not Started" error="You cannot enter an end date unless a start date has been entered. " promptTitle="Employment Period 1" prompt="Employment Period 1 ends when the qualifying household member receives their last earned income payment. The end date of Employment Period 1 is the date the qualifying household member  is no longer working or earning income at any job." sqref="Q51:T51">
      <formula1>AND(R42&gt;0,Q48&gt;0)</formula1>
    </dataValidation>
    <dataValidation type="custom" showInputMessage="1" showErrorMessage="1" error="Enter the EID Start Date." promptTitle="Old Annual Gross Earned Income" prompt="Baseline Calculator: Enter data in the Baseline Calculator at the beginning of the EID period. This value must remain the same for the entire EID period. Do not change this data during interim or annual recertifications." sqref="R32:T32">
      <formula1>I28&gt;0</formula1>
    </dataValidation>
    <dataValidation type="custom" showInputMessage="1" showErrorMessage="1" error="Enter the EID Start Date." promptTitle="New Annual Gross Earned Income" prompt="Enter the new annual gross earned income of the EID household member. If this value changes during an interim recertification, enter the new value. Do not enter an employment period end date unless the member has completely stopped working." sqref="R42:T42">
      <formula1>I28&gt;0</formula1>
    </dataValidation>
    <dataValidation type="custom" showInputMessage="1" showErrorMessage="1" error="Enter the EID Start Date." promptTitle="New Annual Gross Other Income" prompt="Enter the new annual gross other income of the EID household member. If this value changes during an interim recertification, enter the new value. Do not enter an employment period end date unless the member has completely stopped working." sqref="R45:T45">
      <formula1>I28&gt;0</formula1>
    </dataValidation>
    <dataValidation type="custom" showInputMessage="1" showErrorMessage="1" errorTitle="Must Match EID Start Date" error="Enter the EID Start Date. If EID Start Date has been entered, Employment Period 1 start date must match EID Start Date." promptTitle="Employment Period 1 " prompt="Employment Period 1 starts when the qualifying household member receives their first earned income payment. The start date of Employment Period 1 must match the EID Start Date." sqref="Q48:T48">
      <formula1>I28&gt;0</formula1>
    </dataValidation>
  </dataValidations>
  <hyperlinks>
    <hyperlink ref="A5:AI5" r:id="rId1" display="http://www.dol.gov/whd/minwage/america.htm"/>
  </hyperlinks>
  <printOptions horizontalCentered="1"/>
  <pageMargins left="0.25" right="0.25" top="0.7" bottom="0.25" header="0.25" footer="0.25"/>
  <pageSetup fitToWidth="0" fitToHeight="0" orientation="landscape" r:id="rId2"/>
  <headerFooter>
    <oddHeader>&amp;C&amp;"-,Bold"&amp;K01+014Earned Income Disregard
Form I</oddHeader>
    <oddFooter>&amp;L&amp;8&amp;K01+014DSHS HOPWA Program Form I&amp;C&amp;8&amp;K01+014&amp;P of &amp;N&amp;R&amp;8&amp;K01+014Previous versions are obsolete (02/01/18)</oddFooter>
  </headerFooter>
  <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9</vt:i4>
      </vt:variant>
    </vt:vector>
  </HeadingPairs>
  <TitlesOfParts>
    <vt:vector size="12" baseType="lpstr">
      <vt:lpstr>Rental Assistance Worksheet</vt:lpstr>
      <vt:lpstr>EID Household Member 1</vt:lpstr>
      <vt:lpstr>EID Household Member 2</vt:lpstr>
      <vt:lpstr>'EID Household Member 1'!Elderly_or_Disabled</vt:lpstr>
      <vt:lpstr>'EID Household Member 2'!Elderly_or_Disabled</vt:lpstr>
      <vt:lpstr>Elderly_or_Disabled</vt:lpstr>
      <vt:lpstr>'EID Household Member 1'!Eligible</vt:lpstr>
      <vt:lpstr>'EID Household Member 2'!Eligible</vt:lpstr>
      <vt:lpstr>'EID Household Member 2'!Shared_Housing</vt:lpstr>
      <vt:lpstr>Shared_Housing</vt:lpstr>
      <vt:lpstr>'EID Household Member 2'!TBRA_or_TSH</vt:lpstr>
      <vt:lpstr>TBRA_or_TSH</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Berkman,Blade L (DSHS)</dc:creator>
  <cp:lastModifiedBy>Ariel White</cp:lastModifiedBy>
  <cp:lastPrinted>2017-09-29T16:10:50Z</cp:lastPrinted>
  <dcterms:created xsi:type="dcterms:W3CDTF">2015-10-26T19:56:43Z</dcterms:created>
  <dcterms:modified xsi:type="dcterms:W3CDTF">2018-10-15T19:35:38Z</dcterms:modified>
</cp:coreProperties>
</file>