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Users\Ariel White\Case Management Documents Updated 2018\HOPWA\New Program Manual Forms\"/>
    </mc:Choice>
  </mc:AlternateContent>
  <bookViews>
    <workbookView xWindow="0" yWindow="0" windowWidth="25170" windowHeight="12150"/>
  </bookViews>
  <sheets>
    <sheet name="Household Income Eligibility" sheetId="1" r:id="rId1"/>
    <sheet name="Line 1" sheetId="3" r:id="rId2"/>
    <sheet name="Line 2" sheetId="12" r:id="rId3"/>
    <sheet name="Line 3" sheetId="11" r:id="rId4"/>
    <sheet name="Line 4" sheetId="4" r:id="rId5"/>
    <sheet name="Line 5" sheetId="6" r:id="rId6"/>
    <sheet name="Line 6" sheetId="8" r:id="rId7"/>
    <sheet name="Line 7" sheetId="9" r:id="rId8"/>
    <sheet name="Line 8" sheetId="10" r:id="rId9"/>
    <sheet name="Manual Override" sheetId="14" r:id="rId10"/>
  </sheets>
  <definedNames>
    <definedName name="Bonus_Multiplier" localSheetId="9">Table_Bonus_Pay_Period[Multiplier]</definedName>
    <definedName name="Bonus_Multiplier">Table_Bonus_Pay_Period[Multiplier]</definedName>
    <definedName name="Bonus_Pay_Period" localSheetId="9">Table_Bonus_Pay_Period[Pay Period]</definedName>
    <definedName name="Bonus_Pay_Period">Table_Bonus_Pay_Period[Pay Period]</definedName>
    <definedName name="County">Table_Table[County]</definedName>
    <definedName name="County_Verified" localSheetId="9">Table_County_Verified[County Verified]</definedName>
    <definedName name="County_Verified">Table_County_Verified[County Verified]</definedName>
    <definedName name="Eighteen_or_Older" localSheetId="9">Table_Eighteen_or_Older[18 or Older?]</definedName>
    <definedName name="Eighteen_or_Older">Table_Eighteen_or_Older[18 or Older?]</definedName>
    <definedName name="FT_Dependent_Student" localSheetId="9">Table_FT_Dependent_Student[FT Dependent Student?]</definedName>
    <definedName name="FT_Dependent_Student">Table_FT_Dependent_Student[FT Dependent Student?]</definedName>
    <definedName name="Income_Source">Table_Income_Source[Income Source]</definedName>
    <definedName name="Line">Table_Line[Line]</definedName>
    <definedName name="Line_3_Access" localSheetId="9">Table_Line_3_Access[Access]</definedName>
    <definedName name="Line_3_Access">Table_Line_3_Access[Access]</definedName>
    <definedName name="Line_3_Account" localSheetId="9">Table_Line_3_Account[Account]</definedName>
    <definedName name="Line_3_Account">Table_Line_3_Account[Account]</definedName>
    <definedName name="Line_3_Cashed" localSheetId="9">Table_Line_3_Cashed[Cashed]</definedName>
    <definedName name="Line_3_Cashed">Table_Line_3_Cashed[Cashed]</definedName>
    <definedName name="Line_3_Multiplier" localSheetId="9">Table_Line_3_Pay_Period[Multiplier]</definedName>
    <definedName name="Line_3_Multiplier">Table_Line_3_Pay_Period[Multiplier]</definedName>
    <definedName name="Line_3_Pay_Period" localSheetId="9">Table_Line_3_Pay_Period[Pay Period]</definedName>
    <definedName name="Line_3_Pay_Period">Table_Line_3_Pay_Period[Pay Period]</definedName>
    <definedName name="Line_3_Paying" localSheetId="9">Table_Line_3_Paying[Paying]</definedName>
    <definedName name="Line_3_Paying">Table_Line_3_Paying[Paying]</definedName>
    <definedName name="Line_4_Multiplier" localSheetId="9">Table_Line_4_Pay_Period[Multiplier]</definedName>
    <definedName name="Line_4_Multiplier">Table_Line_4_Pay_Period[Multiplier]</definedName>
    <definedName name="Line_4_Pay_Period" localSheetId="9">Table_Line_4_Pay_Period[Pay Period]</definedName>
    <definedName name="Line_4_Pay_Period">Table_Line_4_Pay_Period[Pay Period]</definedName>
    <definedName name="Line_4_Social_Security_Type" localSheetId="9">Table_Line_4_Social_Security_Type[Social Security Type]</definedName>
    <definedName name="Line_4_Social_Security_Type">Table_Line_4_Social_Security_Type[Social Security Type]</definedName>
    <definedName name="Line_4_Veteran_Benefits" localSheetId="9">Table_Line_4_Veteran_Benefits[Veteran Benefits]</definedName>
    <definedName name="Line_4_Veteran_Benefits">Table_Line_4_Veteran_Benefits[Veteran Benefits]</definedName>
    <definedName name="Line_5_Multiplier">'Line 5'!$AM$3:$AM$13</definedName>
    <definedName name="Line_5_Pay_Period" localSheetId="9">Table_Line_5_Pay_Period[Pay Period]</definedName>
    <definedName name="Line_5_Pay_Period">Table_Line_5_Pay_Period[Pay Period]</definedName>
    <definedName name="Line_6_Multiplier" localSheetId="9">Table_Line_6_Pay_Period[Multiplier]</definedName>
    <definedName name="Line_6_Multiplier">Table_Line_6_Pay_Period[Multiplier]</definedName>
    <definedName name="Line_6_Pay_Period" localSheetId="9">Table_Line_6_Pay_Period[Pay Period]</definedName>
    <definedName name="Line_6_Pay_Period">Table_Line_6_Pay_Period[Pay Period]</definedName>
    <definedName name="Line_7_Multiplier" localSheetId="9">Table_Line_7_Pay_Period[Multiplier]</definedName>
    <definedName name="Line_7_Multiplier">Table_Line_7_Pay_Period[Multiplier]</definedName>
    <definedName name="Line_7_Pay_Period" localSheetId="9">Table_Line_7_Pay_Period[Pay Period]</definedName>
    <definedName name="Line_7_Pay_Period">Table_Line_7_Pay_Period[Pay Period]</definedName>
    <definedName name="Line_8_Armed_Forces" localSheetId="9">#REF!</definedName>
    <definedName name="Line_8_Armed_Forces">Table_Line_8_Armed_Forces[Armed Forces]</definedName>
    <definedName name="Line_8_Multiplier" localSheetId="9">#REF!</definedName>
    <definedName name="Line_8_Multiplier">Table_Line_8_Pay_Period[Multiplier]</definedName>
    <definedName name="Line_8_Pay_Period" localSheetId="9">#REF!</definedName>
    <definedName name="Line_8_Pay_Period">Table_Line_8_Pay_Period[Pay Period]</definedName>
    <definedName name="Multiplier" localSheetId="9">Table_Pay_Period[Multiplier]</definedName>
    <definedName name="Multiplier">Table_Pay_Period[Multiplier]</definedName>
    <definedName name="Pay_Period" localSheetId="9">Table_Pay_Period[Pay Period]</definedName>
    <definedName name="Pay_Period">Table_Pay_Period[Pay Period]</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E48" i="1" l="1"/>
  <c r="AJ48" i="1" l="1"/>
  <c r="AF48" i="1"/>
  <c r="AG48" i="1"/>
  <c r="AH48" i="1"/>
  <c r="AI48" i="1"/>
  <c r="Y50" i="1" l="1"/>
  <c r="Y49" i="1"/>
  <c r="AM5" i="14"/>
  <c r="AM6" i="14"/>
  <c r="AM7" i="14"/>
  <c r="AM8" i="14"/>
  <c r="AM9" i="14"/>
  <c r="AM10" i="14"/>
  <c r="AM11" i="14"/>
  <c r="AM4" i="14"/>
  <c r="P52" i="3" l="1"/>
  <c r="W52" i="3"/>
  <c r="AD52" i="3"/>
  <c r="P11" i="10"/>
  <c r="W11" i="10"/>
  <c r="AD11" i="10"/>
  <c r="I11" i="10"/>
  <c r="P21" i="12"/>
  <c r="W21" i="12"/>
  <c r="I21" i="12"/>
  <c r="P10" i="12"/>
  <c r="W10" i="12"/>
  <c r="I10" i="12"/>
  <c r="P103" i="3"/>
  <c r="W103" i="3"/>
  <c r="AD103" i="3"/>
  <c r="I103" i="3"/>
  <c r="P88" i="3"/>
  <c r="W88" i="3"/>
  <c r="AD88" i="3"/>
  <c r="I88" i="3"/>
  <c r="P77" i="3"/>
  <c r="W77" i="3"/>
  <c r="AD77" i="3"/>
  <c r="I77" i="3"/>
  <c r="P62" i="3"/>
  <c r="W62" i="3"/>
  <c r="AD62" i="3"/>
  <c r="I62" i="3"/>
  <c r="P37" i="3"/>
  <c r="W37" i="3"/>
  <c r="AD37" i="3"/>
  <c r="I37" i="3"/>
  <c r="P23" i="3"/>
  <c r="W23" i="3"/>
  <c r="AD23" i="3"/>
  <c r="I23" i="3"/>
  <c r="P13" i="3"/>
  <c r="W13" i="3"/>
  <c r="AD13" i="3"/>
  <c r="C20" i="10" l="1"/>
  <c r="D20" i="10"/>
  <c r="E20" i="10"/>
  <c r="F20" i="10"/>
  <c r="G20" i="10"/>
  <c r="H20" i="10"/>
  <c r="J20" i="10"/>
  <c r="K20" i="10"/>
  <c r="L20" i="10"/>
  <c r="M20" i="10"/>
  <c r="N20" i="10"/>
  <c r="O20" i="10"/>
  <c r="Q20" i="10"/>
  <c r="R20" i="10"/>
  <c r="S20" i="10"/>
  <c r="T20" i="10"/>
  <c r="U20" i="10"/>
  <c r="V20" i="10"/>
  <c r="X20" i="10"/>
  <c r="Y20" i="10"/>
  <c r="Z20" i="10"/>
  <c r="AA20" i="10"/>
  <c r="AB20" i="10"/>
  <c r="AC20" i="10"/>
  <c r="AE20" i="10"/>
  <c r="AF20" i="10"/>
  <c r="AG20" i="10"/>
  <c r="AH20" i="10"/>
  <c r="AI20" i="10"/>
  <c r="AJ20" i="10"/>
  <c r="C21" i="10"/>
  <c r="D21" i="10"/>
  <c r="E21" i="10"/>
  <c r="F21" i="10"/>
  <c r="G21" i="10"/>
  <c r="H21" i="10"/>
  <c r="J21" i="10"/>
  <c r="K21" i="10"/>
  <c r="L21" i="10"/>
  <c r="M21" i="10"/>
  <c r="N21" i="10"/>
  <c r="O21" i="10"/>
  <c r="Q21" i="10"/>
  <c r="R21" i="10"/>
  <c r="S21" i="10"/>
  <c r="T21" i="10"/>
  <c r="U21" i="10"/>
  <c r="V21" i="10"/>
  <c r="X21" i="10"/>
  <c r="Y21" i="10"/>
  <c r="Z21" i="10"/>
  <c r="AA21" i="10"/>
  <c r="AB21" i="10"/>
  <c r="AC21" i="10"/>
  <c r="AE21" i="10"/>
  <c r="AF21" i="10"/>
  <c r="AG21" i="10"/>
  <c r="AH21" i="10"/>
  <c r="AI21" i="10"/>
  <c r="AJ21" i="10"/>
  <c r="C22" i="10"/>
  <c r="D22" i="10"/>
  <c r="E22" i="10"/>
  <c r="F22" i="10"/>
  <c r="G22" i="10"/>
  <c r="H22" i="10"/>
  <c r="J22" i="10"/>
  <c r="K22" i="10"/>
  <c r="L22" i="10"/>
  <c r="M22" i="10"/>
  <c r="N22" i="10"/>
  <c r="O22" i="10"/>
  <c r="Q22" i="10"/>
  <c r="R22" i="10"/>
  <c r="S22" i="10"/>
  <c r="T22" i="10"/>
  <c r="U22" i="10"/>
  <c r="V22" i="10"/>
  <c r="X22" i="10"/>
  <c r="Y22" i="10"/>
  <c r="Z22" i="10"/>
  <c r="AA22" i="10"/>
  <c r="AB22" i="10"/>
  <c r="AC22" i="10"/>
  <c r="AE22" i="10"/>
  <c r="AF22" i="10"/>
  <c r="AG22" i="10"/>
  <c r="AH22" i="10"/>
  <c r="AI22" i="10"/>
  <c r="AJ22" i="10"/>
  <c r="C23" i="10"/>
  <c r="D23" i="10"/>
  <c r="E23" i="10"/>
  <c r="F23" i="10"/>
  <c r="G23" i="10"/>
  <c r="H23" i="10"/>
  <c r="J23" i="10"/>
  <c r="K23" i="10"/>
  <c r="L23" i="10"/>
  <c r="M23" i="10"/>
  <c r="N23" i="10"/>
  <c r="O23" i="10"/>
  <c r="Q23" i="10"/>
  <c r="R23" i="10"/>
  <c r="S23" i="10"/>
  <c r="T23" i="10"/>
  <c r="U23" i="10"/>
  <c r="V23" i="10"/>
  <c r="X23" i="10"/>
  <c r="Y23" i="10"/>
  <c r="Z23" i="10"/>
  <c r="AA23" i="10"/>
  <c r="AB23" i="10"/>
  <c r="AC23" i="10"/>
  <c r="AE23" i="10"/>
  <c r="AF23" i="10"/>
  <c r="AG23" i="10"/>
  <c r="AH23" i="10"/>
  <c r="AI23" i="10"/>
  <c r="AJ23" i="10"/>
  <c r="C24" i="10"/>
  <c r="D24" i="10"/>
  <c r="E24" i="10"/>
  <c r="F24" i="10"/>
  <c r="G24" i="10"/>
  <c r="H24" i="10"/>
  <c r="J24" i="10"/>
  <c r="K24" i="10"/>
  <c r="L24" i="10"/>
  <c r="M24" i="10"/>
  <c r="N24" i="10"/>
  <c r="O24" i="10"/>
  <c r="Q24" i="10"/>
  <c r="R24" i="10"/>
  <c r="S24" i="10"/>
  <c r="T24" i="10"/>
  <c r="U24" i="10"/>
  <c r="V24" i="10"/>
  <c r="X24" i="10"/>
  <c r="Y24" i="10"/>
  <c r="Z24" i="10"/>
  <c r="AA24" i="10"/>
  <c r="AB24" i="10"/>
  <c r="AC24" i="10"/>
  <c r="AE24" i="10"/>
  <c r="AF24" i="10"/>
  <c r="AG24" i="10"/>
  <c r="AH24" i="10"/>
  <c r="AI24" i="10"/>
  <c r="AJ24" i="10"/>
  <c r="C25" i="10"/>
  <c r="D25" i="10"/>
  <c r="E25" i="10"/>
  <c r="F25" i="10"/>
  <c r="G25" i="10"/>
  <c r="H25" i="10"/>
  <c r="J25" i="10"/>
  <c r="K25" i="10"/>
  <c r="L25" i="10"/>
  <c r="M25" i="10"/>
  <c r="N25" i="10"/>
  <c r="O25" i="10"/>
  <c r="Q25" i="10"/>
  <c r="R25" i="10"/>
  <c r="S25" i="10"/>
  <c r="T25" i="10"/>
  <c r="U25" i="10"/>
  <c r="V25" i="10"/>
  <c r="X25" i="10"/>
  <c r="Y25" i="10"/>
  <c r="Z25" i="10"/>
  <c r="AA25" i="10"/>
  <c r="AB25" i="10"/>
  <c r="AC25" i="10"/>
  <c r="AE25" i="10"/>
  <c r="AF25" i="10"/>
  <c r="AG25" i="10"/>
  <c r="AH25" i="10"/>
  <c r="AI25" i="10"/>
  <c r="AJ25" i="10"/>
  <c r="C26" i="10"/>
  <c r="D26" i="10"/>
  <c r="E26" i="10"/>
  <c r="F26" i="10"/>
  <c r="G26" i="10"/>
  <c r="H26" i="10"/>
  <c r="J26" i="10"/>
  <c r="K26" i="10"/>
  <c r="L26" i="10"/>
  <c r="M26" i="10"/>
  <c r="N26" i="10"/>
  <c r="O26" i="10"/>
  <c r="Q26" i="10"/>
  <c r="R26" i="10"/>
  <c r="S26" i="10"/>
  <c r="T26" i="10"/>
  <c r="U26" i="10"/>
  <c r="V26" i="10"/>
  <c r="X26" i="10"/>
  <c r="Y26" i="10"/>
  <c r="Z26" i="10"/>
  <c r="AA26" i="10"/>
  <c r="AB26" i="10"/>
  <c r="AC26" i="10"/>
  <c r="AE26" i="10"/>
  <c r="AF26" i="10"/>
  <c r="AG26" i="10"/>
  <c r="AH26" i="10"/>
  <c r="AI26" i="10"/>
  <c r="AJ26" i="10"/>
  <c r="AJ19" i="10"/>
  <c r="AI19" i="10"/>
  <c r="AH19" i="10"/>
  <c r="AG19" i="10"/>
  <c r="AF19" i="10"/>
  <c r="AE19" i="10"/>
  <c r="AC19" i="10"/>
  <c r="AB19" i="10"/>
  <c r="AA19" i="10"/>
  <c r="Z19" i="10"/>
  <c r="Y19" i="10"/>
  <c r="X19" i="10"/>
  <c r="V19" i="10"/>
  <c r="U19" i="10"/>
  <c r="T19" i="10"/>
  <c r="S19" i="10"/>
  <c r="R19" i="10"/>
  <c r="Q19" i="10"/>
  <c r="O19" i="10"/>
  <c r="N19" i="10"/>
  <c r="M19" i="10"/>
  <c r="L19" i="10"/>
  <c r="K19" i="10"/>
  <c r="J19" i="10"/>
  <c r="H19" i="10"/>
  <c r="G19" i="10"/>
  <c r="F19" i="10"/>
  <c r="E19" i="10"/>
  <c r="D19" i="10"/>
  <c r="C19" i="10"/>
  <c r="AS4" i="10" l="1"/>
  <c r="AS3" i="10" s="1"/>
  <c r="AU6" i="10" s="1"/>
  <c r="AR4" i="10"/>
  <c r="AR3" i="10" s="1"/>
  <c r="AU5" i="10" s="1"/>
  <c r="AF4" i="12"/>
  <c r="AG15" i="12"/>
  <c r="AF15" i="12"/>
  <c r="P22" i="12" s="1"/>
  <c r="AE15" i="12"/>
  <c r="AG4" i="12"/>
  <c r="AU93" i="3"/>
  <c r="AT93" i="3"/>
  <c r="AS93" i="3"/>
  <c r="AU82" i="3"/>
  <c r="AT82" i="3"/>
  <c r="AS82" i="3"/>
  <c r="AR82" i="3"/>
  <c r="AU67" i="3"/>
  <c r="AT67" i="3"/>
  <c r="AS67" i="3"/>
  <c r="AR67" i="3"/>
  <c r="AU57" i="3"/>
  <c r="AT57" i="3"/>
  <c r="AS57" i="3"/>
  <c r="AR57" i="3"/>
  <c r="AU42" i="3"/>
  <c r="AT42" i="3"/>
  <c r="AS42" i="3"/>
  <c r="AR42" i="3"/>
  <c r="AU28" i="3"/>
  <c r="AT28" i="3"/>
  <c r="AS28" i="3"/>
  <c r="AV5" i="10" l="1"/>
  <c r="AV6" i="10"/>
  <c r="W12" i="10"/>
  <c r="AD12" i="10"/>
  <c r="AJ6" i="12"/>
  <c r="AF14" i="12"/>
  <c r="AI6" i="12" s="1"/>
  <c r="AJ8" i="12"/>
  <c r="AG14" i="12"/>
  <c r="AI8" i="12" s="1"/>
  <c r="AJ4" i="12"/>
  <c r="AE14" i="12"/>
  <c r="AI4" i="12" s="1"/>
  <c r="AJ5" i="12"/>
  <c r="AF3" i="12"/>
  <c r="AI5" i="12" s="1"/>
  <c r="AJ7" i="12"/>
  <c r="AG3" i="12"/>
  <c r="AI7" i="12" s="1"/>
  <c r="I78" i="3"/>
  <c r="AR66" i="3"/>
  <c r="AW8" i="3" s="1"/>
  <c r="AX14" i="3"/>
  <c r="AS41" i="3"/>
  <c r="AW14" i="3" s="1"/>
  <c r="AX16" i="3"/>
  <c r="AS66" i="3"/>
  <c r="AW16" i="3" s="1"/>
  <c r="AX18" i="3"/>
  <c r="AS92" i="3"/>
  <c r="AW18" i="3" s="1"/>
  <c r="AX22" i="3"/>
  <c r="AT41" i="3"/>
  <c r="AW22" i="3" s="1"/>
  <c r="AX24" i="3"/>
  <c r="AT66" i="3"/>
  <c r="AW24" i="3" s="1"/>
  <c r="W104" i="3"/>
  <c r="AT92" i="3"/>
  <c r="AW26" i="3" s="1"/>
  <c r="AX30" i="3"/>
  <c r="AU41" i="3"/>
  <c r="AW30" i="3" s="1"/>
  <c r="AX32" i="3"/>
  <c r="AU66" i="3"/>
  <c r="AW32" i="3" s="1"/>
  <c r="AX34" i="3"/>
  <c r="AU92" i="3"/>
  <c r="AW34" i="3" s="1"/>
  <c r="AX7" i="3"/>
  <c r="AR56" i="3"/>
  <c r="AW7" i="3" s="1"/>
  <c r="AX9" i="3"/>
  <c r="AR81" i="3"/>
  <c r="AW9" i="3" s="1"/>
  <c r="P63" i="3"/>
  <c r="AS56" i="3"/>
  <c r="AW15" i="3" s="1"/>
  <c r="AX6" i="3"/>
  <c r="AR41" i="3"/>
  <c r="AW6" i="3" s="1"/>
  <c r="AX13" i="3"/>
  <c r="AS27" i="3"/>
  <c r="AW13" i="3" s="1"/>
  <c r="AX17" i="3"/>
  <c r="AS81" i="3"/>
  <c r="AW17" i="3" s="1"/>
  <c r="AX21" i="3"/>
  <c r="AT27" i="3"/>
  <c r="AW21" i="3" s="1"/>
  <c r="AX23" i="3"/>
  <c r="AT56" i="3"/>
  <c r="AW23" i="3" s="1"/>
  <c r="AX25" i="3"/>
  <c r="AT81" i="3"/>
  <c r="AW25" i="3" s="1"/>
  <c r="AX29" i="3"/>
  <c r="AU27" i="3"/>
  <c r="AW29" i="3" s="1"/>
  <c r="AX31" i="3"/>
  <c r="AU56" i="3"/>
  <c r="AW31" i="3" s="1"/>
  <c r="AX33" i="3"/>
  <c r="AU81" i="3"/>
  <c r="AW33" i="3" s="1"/>
  <c r="AX26" i="3"/>
  <c r="P104" i="3"/>
  <c r="P53" i="3"/>
  <c r="AD104" i="3"/>
  <c r="P38" i="3"/>
  <c r="AK62" i="3"/>
  <c r="AK77" i="3"/>
  <c r="P89" i="3"/>
  <c r="AK88" i="3"/>
  <c r="W78" i="3"/>
  <c r="W53" i="3"/>
  <c r="P78" i="3"/>
  <c r="W63" i="3"/>
  <c r="I89" i="3"/>
  <c r="I63" i="3"/>
  <c r="I53" i="3"/>
  <c r="AD89" i="3"/>
  <c r="AD63" i="3"/>
  <c r="AD38" i="3"/>
  <c r="W89" i="3"/>
  <c r="W38" i="3"/>
  <c r="AD78" i="3"/>
  <c r="AD53" i="3"/>
  <c r="W22" i="12"/>
  <c r="P11" i="12"/>
  <c r="W11" i="12"/>
  <c r="AD21" i="12"/>
  <c r="I22" i="12"/>
  <c r="AX15" i="3"/>
  <c r="AX8" i="3"/>
  <c r="P39" i="9"/>
  <c r="W39" i="9"/>
  <c r="AD39" i="9"/>
  <c r="I39" i="9"/>
  <c r="P29" i="9"/>
  <c r="W29" i="9"/>
  <c r="AD29" i="9"/>
  <c r="I29" i="9"/>
  <c r="P19" i="9"/>
  <c r="W19" i="9"/>
  <c r="AD19" i="9"/>
  <c r="I19" i="9"/>
  <c r="P9" i="9"/>
  <c r="W9" i="9"/>
  <c r="AD9" i="9"/>
  <c r="I9" i="9"/>
  <c r="P21" i="8"/>
  <c r="W21" i="8"/>
  <c r="I21" i="8"/>
  <c r="P10" i="8"/>
  <c r="W10" i="8"/>
  <c r="I10" i="8"/>
  <c r="P39" i="6"/>
  <c r="W39" i="6"/>
  <c r="AD39" i="6"/>
  <c r="I39" i="6"/>
  <c r="P29" i="6"/>
  <c r="W29" i="6"/>
  <c r="AD29" i="6"/>
  <c r="I29" i="6"/>
  <c r="P19" i="6"/>
  <c r="W19" i="6"/>
  <c r="AD19" i="6"/>
  <c r="I19" i="6"/>
  <c r="P9" i="6"/>
  <c r="W9" i="6"/>
  <c r="AD9" i="6"/>
  <c r="I9" i="6"/>
  <c r="P90" i="4"/>
  <c r="W90" i="4"/>
  <c r="AD90" i="4"/>
  <c r="I90" i="4"/>
  <c r="P80" i="4"/>
  <c r="W80" i="4"/>
  <c r="AD80" i="4"/>
  <c r="I80" i="4"/>
  <c r="P70" i="4"/>
  <c r="W70" i="4"/>
  <c r="AD70" i="4"/>
  <c r="I70" i="4"/>
  <c r="P60" i="4"/>
  <c r="W60" i="4"/>
  <c r="AD60" i="4"/>
  <c r="P50" i="4"/>
  <c r="W50" i="4"/>
  <c r="AD50" i="4"/>
  <c r="I60" i="4"/>
  <c r="I50" i="4"/>
  <c r="P40" i="4"/>
  <c r="W40" i="4"/>
  <c r="AD40" i="4"/>
  <c r="I40" i="4"/>
  <c r="P30" i="4"/>
  <c r="W30" i="4"/>
  <c r="AD30" i="4"/>
  <c r="I30" i="4"/>
  <c r="P20" i="4"/>
  <c r="W20" i="4"/>
  <c r="AD20" i="4"/>
  <c r="I20" i="4"/>
  <c r="P10" i="4"/>
  <c r="W10" i="4"/>
  <c r="AD10" i="4"/>
  <c r="AE4" i="12" l="1"/>
  <c r="AE3" i="12" s="1"/>
  <c r="AI3" i="12" s="1"/>
  <c r="AK3" i="12" l="1" a="1"/>
  <c r="AK3" i="12" s="1"/>
  <c r="BA35" i="3" s="1"/>
  <c r="AJ3" i="12"/>
  <c r="AD10" i="12"/>
  <c r="I11" i="12"/>
  <c r="AK4" i="12" l="1" a="1"/>
  <c r="AK4" i="12" s="1"/>
  <c r="AL4" i="12" s="1"/>
  <c r="BB36" i="3" s="1"/>
  <c r="AL3" i="12"/>
  <c r="BB35" i="3" s="1"/>
  <c r="AD10" i="10"/>
  <c r="W10" i="10"/>
  <c r="P10" i="10"/>
  <c r="AQ4" i="10" s="1"/>
  <c r="AQ3" i="10" s="1"/>
  <c r="AU4" i="10" s="1"/>
  <c r="I10" i="10"/>
  <c r="AK5" i="12" l="1" a="1"/>
  <c r="AK5" i="12" s="1"/>
  <c r="BA36" i="3"/>
  <c r="P12" i="10"/>
  <c r="AV4" i="10"/>
  <c r="AP4" i="10"/>
  <c r="AP3" i="10" s="1"/>
  <c r="AU3" i="10" s="1"/>
  <c r="AK11" i="10" l="1"/>
  <c r="AW3" i="10" a="1"/>
  <c r="AW3" i="10" s="1"/>
  <c r="BA41" i="3" s="1"/>
  <c r="BA37" i="3"/>
  <c r="AL5" i="12"/>
  <c r="BB37" i="3" s="1"/>
  <c r="AK6" i="12" a="1"/>
  <c r="AK6" i="12" s="1"/>
  <c r="AV3" i="10"/>
  <c r="I12" i="10"/>
  <c r="AD22" i="12"/>
  <c r="AG96" i="11"/>
  <c r="AF96" i="11"/>
  <c r="AE96" i="11"/>
  <c r="AG95" i="11"/>
  <c r="AF95" i="11"/>
  <c r="AE95" i="11"/>
  <c r="AG94" i="11"/>
  <c r="AF94" i="11"/>
  <c r="AE94" i="11"/>
  <c r="AG75" i="11"/>
  <c r="AF75" i="11"/>
  <c r="AE75" i="11"/>
  <c r="AG74" i="11"/>
  <c r="AF74" i="11"/>
  <c r="AE74" i="11"/>
  <c r="AG73" i="11"/>
  <c r="AF73" i="11"/>
  <c r="AE73" i="11"/>
  <c r="AG56" i="11"/>
  <c r="AG54" i="11"/>
  <c r="AG53" i="11"/>
  <c r="AG52" i="11"/>
  <c r="AF54" i="11"/>
  <c r="AF53" i="11"/>
  <c r="AF52" i="11"/>
  <c r="AG117" i="11"/>
  <c r="AF117" i="11"/>
  <c r="AE117" i="11"/>
  <c r="AG116" i="11"/>
  <c r="AF116" i="11"/>
  <c r="AE116" i="11"/>
  <c r="AG115" i="11"/>
  <c r="AF115" i="11"/>
  <c r="AE115" i="11"/>
  <c r="AG32" i="11"/>
  <c r="AG31" i="11"/>
  <c r="AG30" i="11"/>
  <c r="AF32" i="11"/>
  <c r="AF31" i="11"/>
  <c r="AF30" i="11"/>
  <c r="AH17" i="11"/>
  <c r="AH8" i="11"/>
  <c r="AE52" i="11"/>
  <c r="AH15" i="11"/>
  <c r="AE30" i="11"/>
  <c r="AH7" i="11"/>
  <c r="P135" i="11"/>
  <c r="AF119" i="11" s="1"/>
  <c r="W134" i="11"/>
  <c r="P134" i="11"/>
  <c r="I134" i="11"/>
  <c r="W133" i="11"/>
  <c r="P133" i="11"/>
  <c r="I133" i="11"/>
  <c r="W132" i="11"/>
  <c r="AG118" i="11" s="1"/>
  <c r="P132" i="11"/>
  <c r="AF118" i="11" s="1"/>
  <c r="I132" i="11"/>
  <c r="AE118" i="11" s="1"/>
  <c r="AH96" i="11" l="1"/>
  <c r="AW4" i="10" a="1"/>
  <c r="AW4" i="10" s="1"/>
  <c r="AX4" i="10" s="1"/>
  <c r="BB42" i="3" s="1"/>
  <c r="AK7" i="12" a="1"/>
  <c r="AK7" i="12" s="1"/>
  <c r="BA38" i="3"/>
  <c r="AL6" i="12"/>
  <c r="BB38" i="3" s="1"/>
  <c r="AX3" i="10"/>
  <c r="BB41" i="3" s="1"/>
  <c r="AH95" i="11"/>
  <c r="AH116" i="11"/>
  <c r="AH118" i="11"/>
  <c r="AH73" i="11"/>
  <c r="AH74" i="11"/>
  <c r="AH117" i="11"/>
  <c r="AH115" i="11"/>
  <c r="AH75" i="11"/>
  <c r="AH94" i="11"/>
  <c r="AH52" i="11"/>
  <c r="AH30" i="11"/>
  <c r="W135" i="11"/>
  <c r="AG119" i="11" s="1"/>
  <c r="I135" i="11"/>
  <c r="AE119" i="11" s="1"/>
  <c r="AH119" i="11" s="1"/>
  <c r="AW5" i="10" l="1" a="1"/>
  <c r="AW5" i="10" s="1"/>
  <c r="AW6" i="10" s="1" a="1"/>
  <c r="AW6" i="10" s="1"/>
  <c r="BA42" i="3"/>
  <c r="BA39" i="3"/>
  <c r="AL7" i="12"/>
  <c r="BB39" i="3" s="1"/>
  <c r="AK8" i="12" a="1"/>
  <c r="AK8" i="12" s="1"/>
  <c r="I12" i="11"/>
  <c r="AE9" i="11" s="1"/>
  <c r="W13" i="11"/>
  <c r="P13" i="11"/>
  <c r="W12" i="11"/>
  <c r="AG9" i="11" s="1"/>
  <c r="P12" i="11"/>
  <c r="AF9" i="11" s="1"/>
  <c r="I13" i="11"/>
  <c r="I27" i="11"/>
  <c r="I28" i="11" s="1"/>
  <c r="I26" i="11"/>
  <c r="AE18" i="11" s="1"/>
  <c r="W26" i="11"/>
  <c r="AG18" i="11" s="1"/>
  <c r="P26" i="11"/>
  <c r="AF18" i="11" s="1"/>
  <c r="AH9" i="11" l="1"/>
  <c r="BA44" i="3"/>
  <c r="AX6" i="10"/>
  <c r="BB44" i="3" s="1"/>
  <c r="BA43" i="3"/>
  <c r="AX5" i="10"/>
  <c r="BB43" i="3" s="1"/>
  <c r="BA40" i="3"/>
  <c r="AL8" i="12"/>
  <c r="BB40" i="3" s="1"/>
  <c r="AH18" i="11"/>
  <c r="AF6" i="11"/>
  <c r="AF10" i="11"/>
  <c r="AG10" i="11"/>
  <c r="AG6" i="11"/>
  <c r="AE6" i="11"/>
  <c r="AE10" i="11"/>
  <c r="AE16" i="11"/>
  <c r="AE19" i="11"/>
  <c r="W27" i="11"/>
  <c r="W28" i="11" s="1"/>
  <c r="P27" i="11"/>
  <c r="P28" i="11" s="1"/>
  <c r="W47" i="11"/>
  <c r="AG33" i="11" s="1"/>
  <c r="P47" i="11"/>
  <c r="AF33" i="11" s="1"/>
  <c r="I47" i="11"/>
  <c r="AE33" i="11" s="1"/>
  <c r="W68" i="11"/>
  <c r="AG55" i="11" s="1"/>
  <c r="P68" i="11"/>
  <c r="AF55" i="11" s="1"/>
  <c r="I68" i="11"/>
  <c r="AE55" i="11" s="1"/>
  <c r="W89" i="11"/>
  <c r="AG76" i="11" s="1"/>
  <c r="P89" i="11"/>
  <c r="AF76" i="11" s="1"/>
  <c r="I89" i="11"/>
  <c r="AE76" i="11" s="1"/>
  <c r="W110" i="11"/>
  <c r="AG97" i="11" s="1"/>
  <c r="P110" i="11"/>
  <c r="AF97" i="11" s="1"/>
  <c r="I110" i="11"/>
  <c r="AE97" i="11" s="1"/>
  <c r="AH76" i="11" l="1"/>
  <c r="AH97" i="11"/>
  <c r="AH10" i="11"/>
  <c r="AH6" i="11"/>
  <c r="I3" i="11" s="1"/>
  <c r="AE2" i="11" s="1"/>
  <c r="AF19" i="11"/>
  <c r="AF16" i="11"/>
  <c r="AG19" i="11"/>
  <c r="AG16" i="11"/>
  <c r="AH55" i="11"/>
  <c r="W49" i="11"/>
  <c r="P49" i="11"/>
  <c r="I49" i="11"/>
  <c r="AE32" i="11" s="1"/>
  <c r="AH32" i="11" s="1"/>
  <c r="W48" i="11"/>
  <c r="P48" i="11"/>
  <c r="I48" i="11"/>
  <c r="AE31" i="11" s="1"/>
  <c r="W70" i="11"/>
  <c r="P70" i="11"/>
  <c r="I70" i="11"/>
  <c r="AE54" i="11" s="1"/>
  <c r="AH54" i="11" s="1"/>
  <c r="W69" i="11"/>
  <c r="P69" i="11"/>
  <c r="I69" i="11"/>
  <c r="I90" i="11"/>
  <c r="P90" i="11"/>
  <c r="W90" i="11"/>
  <c r="I91" i="11"/>
  <c r="P91" i="11"/>
  <c r="W91" i="11"/>
  <c r="W112" i="11"/>
  <c r="P112" i="11"/>
  <c r="I112" i="11"/>
  <c r="W111" i="11"/>
  <c r="P111" i="11"/>
  <c r="I111" i="11"/>
  <c r="AH19" i="11" l="1"/>
  <c r="I4" i="11"/>
  <c r="AE3" i="11" s="1"/>
  <c r="AH16" i="11"/>
  <c r="AE53" i="11"/>
  <c r="AH53" i="11" s="1"/>
  <c r="AH33" i="11"/>
  <c r="AH31" i="11"/>
  <c r="I50" i="11"/>
  <c r="AE34" i="11" s="1"/>
  <c r="W50" i="11"/>
  <c r="AG34" i="11" s="1"/>
  <c r="P50" i="11"/>
  <c r="AF34" i="11" s="1"/>
  <c r="P71" i="11"/>
  <c r="AF56" i="11" s="1"/>
  <c r="I71" i="11"/>
  <c r="AE56" i="11" s="1"/>
  <c r="I92" i="11"/>
  <c r="AE77" i="11" s="1"/>
  <c r="I113" i="11"/>
  <c r="AE98" i="11" s="1"/>
  <c r="P113" i="11"/>
  <c r="AF98" i="11" s="1"/>
  <c r="W92" i="11"/>
  <c r="AG77" i="11" s="1"/>
  <c r="P92" i="11"/>
  <c r="AF77" i="11" s="1"/>
  <c r="W113" i="11"/>
  <c r="AG98" i="11" s="1"/>
  <c r="I2" i="11" l="1"/>
  <c r="W3" i="11" s="1"/>
  <c r="AH1" i="11" s="1"/>
  <c r="AH2" i="11" s="1"/>
  <c r="Z25" i="1" s="1"/>
  <c r="I5" i="11"/>
  <c r="AE4" i="11" s="1"/>
  <c r="AH77" i="11"/>
  <c r="AH98" i="11"/>
  <c r="AH56" i="11"/>
  <c r="AD38" i="9"/>
  <c r="W38" i="9"/>
  <c r="P38" i="9"/>
  <c r="I38" i="9"/>
  <c r="AD28" i="9"/>
  <c r="W28" i="9"/>
  <c r="P28" i="9"/>
  <c r="I28" i="9"/>
  <c r="AD18" i="9"/>
  <c r="W18" i="9"/>
  <c r="P18" i="9"/>
  <c r="I18" i="9"/>
  <c r="P8" i="9"/>
  <c r="W8" i="9"/>
  <c r="AD8" i="9"/>
  <c r="I8" i="9"/>
  <c r="AF1" i="11" l="1"/>
  <c r="P4" i="11" s="1"/>
  <c r="AK39" i="9"/>
  <c r="AK9" i="9"/>
  <c r="AK19" i="9"/>
  <c r="AH34" i="11"/>
  <c r="AK29" i="9"/>
  <c r="AK12" i="10"/>
  <c r="W20" i="8"/>
  <c r="P20" i="8"/>
  <c r="I20" i="8"/>
  <c r="W9" i="8"/>
  <c r="P9" i="8"/>
  <c r="I9" i="8"/>
  <c r="I8" i="6"/>
  <c r="AD38" i="6"/>
  <c r="W38" i="6"/>
  <c r="P38" i="6"/>
  <c r="I38" i="6"/>
  <c r="AD28" i="6"/>
  <c r="W28" i="6"/>
  <c r="P28" i="6"/>
  <c r="I28" i="6"/>
  <c r="AD18" i="6"/>
  <c r="W18" i="6"/>
  <c r="P18" i="6"/>
  <c r="I18" i="6"/>
  <c r="AK40" i="9" l="1"/>
  <c r="Z44" i="1" s="1"/>
  <c r="AD10" i="8"/>
  <c r="AK39" i="6"/>
  <c r="AD21" i="8"/>
  <c r="AK19" i="6"/>
  <c r="AK29" i="6"/>
  <c r="AD8" i="6"/>
  <c r="W8" i="6"/>
  <c r="P8" i="6"/>
  <c r="AD89" i="4"/>
  <c r="W89" i="4"/>
  <c r="P89" i="4"/>
  <c r="I89" i="4"/>
  <c r="AD79" i="4"/>
  <c r="W79" i="4"/>
  <c r="P79" i="4"/>
  <c r="I79" i="4"/>
  <c r="AD69" i="4"/>
  <c r="W69" i="4"/>
  <c r="P69" i="4"/>
  <c r="I69" i="4"/>
  <c r="AD59" i="4"/>
  <c r="W59" i="4"/>
  <c r="P59" i="4"/>
  <c r="I59" i="4"/>
  <c r="AD49" i="4"/>
  <c r="W49" i="4"/>
  <c r="P49" i="4"/>
  <c r="I49" i="4"/>
  <c r="AD39" i="4"/>
  <c r="W39" i="4"/>
  <c r="P39" i="4"/>
  <c r="I39" i="4"/>
  <c r="AD29" i="4"/>
  <c r="W29" i="4"/>
  <c r="P29" i="4"/>
  <c r="I29" i="4"/>
  <c r="AD19" i="4"/>
  <c r="W19" i="4"/>
  <c r="P19" i="4"/>
  <c r="I19" i="4"/>
  <c r="AD9" i="4"/>
  <c r="W9" i="4"/>
  <c r="P9" i="4"/>
  <c r="I9" i="4"/>
  <c r="I10" i="4" s="1"/>
  <c r="AD22" i="8" l="1"/>
  <c r="Z42" i="1" s="1"/>
  <c r="AK9" i="6"/>
  <c r="AK40" i="6" s="1"/>
  <c r="Z31" i="1" s="1"/>
  <c r="AK50" i="4"/>
  <c r="AK90" i="4"/>
  <c r="AK80" i="4"/>
  <c r="AK70" i="4"/>
  <c r="AK60" i="4"/>
  <c r="AK40" i="4"/>
  <c r="AK30" i="4"/>
  <c r="AK20" i="4"/>
  <c r="AD102" i="3"/>
  <c r="W102" i="3"/>
  <c r="P102" i="3"/>
  <c r="I102" i="3"/>
  <c r="AD101" i="3"/>
  <c r="W101" i="3"/>
  <c r="P101" i="3"/>
  <c r="I101" i="3"/>
  <c r="AD100" i="3"/>
  <c r="W100" i="3"/>
  <c r="P100" i="3"/>
  <c r="I100" i="3"/>
  <c r="AD87" i="3"/>
  <c r="W87" i="3"/>
  <c r="P87" i="3"/>
  <c r="I87" i="3"/>
  <c r="AR93" i="3" l="1"/>
  <c r="AK10" i="4"/>
  <c r="AK91" i="4" s="1"/>
  <c r="Z29" i="1" s="1"/>
  <c r="AD76" i="3"/>
  <c r="AD75" i="3"/>
  <c r="AD74" i="3"/>
  <c r="W76" i="3"/>
  <c r="W75" i="3"/>
  <c r="W74" i="3"/>
  <c r="P76" i="3"/>
  <c r="P75" i="3"/>
  <c r="P74" i="3"/>
  <c r="I76" i="3"/>
  <c r="I75" i="3"/>
  <c r="I74" i="3"/>
  <c r="AD51" i="3"/>
  <c r="AD50" i="3"/>
  <c r="AD49" i="3"/>
  <c r="W51" i="3"/>
  <c r="W50" i="3"/>
  <c r="W49" i="3"/>
  <c r="I51" i="3"/>
  <c r="I50" i="3"/>
  <c r="I49" i="3"/>
  <c r="I52" i="3" s="1"/>
  <c r="P49" i="3"/>
  <c r="P51" i="3"/>
  <c r="P50" i="3"/>
  <c r="AK52" i="3" l="1"/>
  <c r="AK103" i="3"/>
  <c r="I104" i="3"/>
  <c r="AX10" i="3"/>
  <c r="AR92" i="3"/>
  <c r="AW10" i="3" s="1"/>
  <c r="AD36" i="3"/>
  <c r="W36" i="3"/>
  <c r="P36" i="3"/>
  <c r="I36" i="3"/>
  <c r="AD35" i="3"/>
  <c r="W35" i="3"/>
  <c r="P35" i="3"/>
  <c r="I35" i="3"/>
  <c r="I22" i="3" l="1"/>
  <c r="AD22" i="3"/>
  <c r="AU18" i="3" s="1"/>
  <c r="AU17" i="3" s="1"/>
  <c r="AW28" i="3" s="1"/>
  <c r="W22" i="3"/>
  <c r="AT18" i="3" s="1"/>
  <c r="AT17" i="3" s="1"/>
  <c r="AW20" i="3" s="1"/>
  <c r="P22" i="3"/>
  <c r="AX28" i="3" l="1"/>
  <c r="AD24" i="3"/>
  <c r="AR28" i="3"/>
  <c r="AR27" i="3" s="1"/>
  <c r="AW5" i="3" s="1"/>
  <c r="AR18" i="3"/>
  <c r="W24" i="3"/>
  <c r="AX20" i="3"/>
  <c r="AS18" i="3"/>
  <c r="AS17" i="3" s="1"/>
  <c r="AW12" i="3" s="1"/>
  <c r="AD12" i="3"/>
  <c r="W12" i="3"/>
  <c r="AD11" i="3"/>
  <c r="W11" i="3"/>
  <c r="P12" i="3"/>
  <c r="P11" i="3"/>
  <c r="AS4" i="3" s="1"/>
  <c r="I12" i="3"/>
  <c r="P14" i="3" l="1"/>
  <c r="AS3" i="3"/>
  <c r="AW11" i="3" s="1"/>
  <c r="I24" i="3"/>
  <c r="AR17" i="3"/>
  <c r="AW4" i="3" s="1"/>
  <c r="AX5" i="3"/>
  <c r="I38" i="3"/>
  <c r="AK37" i="3"/>
  <c r="AK23" i="3"/>
  <c r="P24" i="3"/>
  <c r="AT4" i="3"/>
  <c r="AX4" i="3"/>
  <c r="AU4" i="3"/>
  <c r="AX12" i="3"/>
  <c r="AX11" i="3"/>
  <c r="I11" i="3"/>
  <c r="AR4" i="3" s="1"/>
  <c r="I13" i="3" l="1"/>
  <c r="AK13" i="3" s="1"/>
  <c r="AK104" i="3" s="1"/>
  <c r="AD14" i="3"/>
  <c r="AU3" i="3"/>
  <c r="AW27" i="3" s="1"/>
  <c r="W14" i="3"/>
  <c r="AT3" i="3"/>
  <c r="AW19" i="3" s="1"/>
  <c r="I14" i="3"/>
  <c r="AR3" i="3"/>
  <c r="AW3" i="3" s="1"/>
  <c r="AX19" i="3"/>
  <c r="AX27" i="3"/>
  <c r="AX3" i="3"/>
  <c r="AY3" i="3" l="1" a="1"/>
  <c r="AY3" i="3" s="1"/>
  <c r="AY4" i="3" s="1" a="1"/>
  <c r="AY4" i="3" s="1"/>
  <c r="BA4" i="3" l="1"/>
  <c r="AZ4" i="3"/>
  <c r="BB4" i="3" s="1"/>
  <c r="AY5" i="3" a="1"/>
  <c r="AY5" i="3" s="1"/>
  <c r="AY6" i="3" s="1" a="1"/>
  <c r="AY6" i="3" s="1"/>
  <c r="BA3" i="3"/>
  <c r="AZ3" i="3"/>
  <c r="BB3" i="3" s="1"/>
  <c r="AY7" i="3" l="1" a="1"/>
  <c r="AY7" i="3" s="1"/>
  <c r="BA5" i="3"/>
  <c r="AZ5" i="3"/>
  <c r="BB5" i="3" s="1"/>
  <c r="BA6" i="3"/>
  <c r="AZ6" i="3"/>
  <c r="BB6" i="3" s="1"/>
  <c r="BA7" i="3" l="1"/>
  <c r="AZ7" i="3"/>
  <c r="BB7" i="3" s="1"/>
  <c r="AY8" i="3" a="1"/>
  <c r="AY8" i="3" s="1"/>
  <c r="BA8" i="3" l="1"/>
  <c r="AZ8" i="3"/>
  <c r="BB8" i="3" s="1"/>
  <c r="AY9" i="3" a="1"/>
  <c r="AY9" i="3" s="1"/>
  <c r="AY10" i="3" s="1" a="1"/>
  <c r="AY10" i="3" s="1"/>
  <c r="BA10" i="3" l="1"/>
  <c r="AZ10" i="3"/>
  <c r="BB10" i="3" s="1"/>
  <c r="BA9" i="3"/>
  <c r="AZ9" i="3"/>
  <c r="BB9" i="3" s="1"/>
  <c r="AY11" i="3" a="1"/>
  <c r="AY11" i="3" s="1"/>
  <c r="BA11" i="3" l="1"/>
  <c r="AZ11" i="3"/>
  <c r="BB11" i="3" s="1"/>
  <c r="AY12" i="3" a="1"/>
  <c r="AY12" i="3" s="1"/>
  <c r="BA12" i="3" l="1"/>
  <c r="AZ12" i="3"/>
  <c r="BB12" i="3" s="1"/>
  <c r="AY13" i="3" a="1"/>
  <c r="AY13" i="3" s="1"/>
  <c r="BA13" i="3" l="1"/>
  <c r="AZ13" i="3"/>
  <c r="BB13" i="3" s="1"/>
  <c r="AY14" i="3" a="1"/>
  <c r="AY14" i="3" s="1"/>
  <c r="BA14" i="3" l="1"/>
  <c r="AZ14" i="3"/>
  <c r="BB14" i="3" s="1"/>
  <c r="AY15" i="3" a="1"/>
  <c r="AY15" i="3" s="1"/>
  <c r="BA15" i="3" l="1"/>
  <c r="AZ15" i="3"/>
  <c r="BB15" i="3" s="1"/>
  <c r="AY16" i="3" a="1"/>
  <c r="AY16" i="3" s="1"/>
  <c r="BA16" i="3" l="1"/>
  <c r="AZ16" i="3"/>
  <c r="BB16" i="3" s="1"/>
  <c r="AY17" i="3" a="1"/>
  <c r="AY17" i="3" s="1"/>
  <c r="BA17" i="3" l="1"/>
  <c r="AZ17" i="3"/>
  <c r="BB17" i="3" s="1"/>
  <c r="AY18" i="3" a="1"/>
  <c r="AY18" i="3" s="1"/>
  <c r="BA18" i="3" l="1"/>
  <c r="AZ18" i="3"/>
  <c r="BB18" i="3" s="1"/>
  <c r="AY19" i="3" a="1"/>
  <c r="AY19" i="3" s="1"/>
  <c r="BA19" i="3" l="1"/>
  <c r="AZ19" i="3"/>
  <c r="BB19" i="3" s="1"/>
  <c r="AY20" i="3" a="1"/>
  <c r="AY20" i="3" s="1"/>
  <c r="BA20" i="3" l="1"/>
  <c r="AZ20" i="3"/>
  <c r="BB20" i="3" s="1"/>
  <c r="AY21" i="3" a="1"/>
  <c r="AY21" i="3" s="1"/>
  <c r="BA21" i="3" l="1"/>
  <c r="AZ21" i="3"/>
  <c r="BB21" i="3" s="1"/>
  <c r="AY22" i="3" a="1"/>
  <c r="AY22" i="3" s="1"/>
  <c r="BA22" i="3" l="1"/>
  <c r="AZ22" i="3"/>
  <c r="BB22" i="3" s="1"/>
  <c r="AY23" i="3" a="1"/>
  <c r="AY23" i="3" s="1"/>
  <c r="BA23" i="3" l="1"/>
  <c r="AZ23" i="3"/>
  <c r="BB23" i="3" s="1"/>
  <c r="AY24" i="3" a="1"/>
  <c r="AY24" i="3" s="1"/>
  <c r="BA24" i="3" l="1"/>
  <c r="AZ24" i="3"/>
  <c r="BB24" i="3" s="1"/>
  <c r="AY25" i="3" a="1"/>
  <c r="AY25" i="3" s="1"/>
  <c r="BA25" i="3" l="1"/>
  <c r="AZ25" i="3"/>
  <c r="BB25" i="3" s="1"/>
  <c r="AY26" i="3" a="1"/>
  <c r="AY26" i="3" s="1"/>
  <c r="BA26" i="3" l="1"/>
  <c r="AZ26" i="3"/>
  <c r="BB26" i="3" s="1"/>
  <c r="AY27" i="3" a="1"/>
  <c r="AY27" i="3" s="1"/>
  <c r="BA27" i="3" l="1"/>
  <c r="AZ27" i="3"/>
  <c r="BB27" i="3" s="1"/>
  <c r="AY28" i="3" a="1"/>
  <c r="AY28" i="3" s="1"/>
  <c r="AY29" i="3" l="1" a="1"/>
  <c r="AY29" i="3" s="1"/>
  <c r="BA28" i="3"/>
  <c r="AZ28" i="3"/>
  <c r="BB28" i="3" s="1"/>
  <c r="BA29" i="3" l="1"/>
  <c r="AZ29" i="3"/>
  <c r="BB29" i="3" s="1"/>
  <c r="AY30" i="3" a="1"/>
  <c r="AY30" i="3" s="1"/>
  <c r="BA30" i="3" l="1"/>
  <c r="AZ30" i="3"/>
  <c r="BB30" i="3" s="1"/>
  <c r="AY31" i="3" a="1"/>
  <c r="AY31" i="3" s="1"/>
  <c r="BA31" i="3" l="1"/>
  <c r="AZ31" i="3"/>
  <c r="BB31" i="3" s="1"/>
  <c r="AY32" i="3" a="1"/>
  <c r="AY32" i="3" s="1"/>
  <c r="BA32" i="3" l="1"/>
  <c r="AZ32" i="3"/>
  <c r="BB32" i="3" s="1"/>
  <c r="AY33" i="3" a="1"/>
  <c r="AY33" i="3" s="1"/>
  <c r="BA33" i="3" l="1"/>
  <c r="AZ33" i="3"/>
  <c r="BB33" i="3" s="1"/>
  <c r="AY34" i="3" a="1"/>
  <c r="AY34" i="3" s="1"/>
  <c r="AZ34" i="3" l="1"/>
  <c r="BB34" i="3" s="1"/>
  <c r="BA34" i="3"/>
  <c r="BC3" i="3" s="1" a="1"/>
  <c r="BC3" i="3" s="1"/>
  <c r="B111" i="3" l="1"/>
  <c r="AP111" i="3" s="1"/>
  <c r="B29" i="12" s="1"/>
  <c r="BH3" i="3" a="1"/>
  <c r="BH3" i="3" s="1"/>
  <c r="BG3" i="3" s="1"/>
  <c r="AD111" i="3" s="1"/>
  <c r="BD3" i="3"/>
  <c r="BE3" i="3" s="1"/>
  <c r="I111" i="3" s="1"/>
  <c r="BC4" i="3" a="1"/>
  <c r="BC4" i="3" s="1"/>
  <c r="BC5" i="3" s="1" a="1"/>
  <c r="BC5" i="3" s="1"/>
  <c r="AD19" i="10" l="1"/>
  <c r="AT111" i="3"/>
  <c r="X29" i="12" s="1"/>
  <c r="I19" i="10"/>
  <c r="AQ111" i="3"/>
  <c r="G29" i="12" s="1"/>
  <c r="AD110" i="3"/>
  <c r="B19" i="10"/>
  <c r="W110" i="3"/>
  <c r="B110" i="3"/>
  <c r="A108" i="3"/>
  <c r="A11" i="14" s="1"/>
  <c r="A107" i="3"/>
  <c r="A10" i="14" s="1"/>
  <c r="A111" i="3"/>
  <c r="A106" i="3"/>
  <c r="A9" i="14" s="1"/>
  <c r="P110" i="3"/>
  <c r="I110" i="3"/>
  <c r="AM111" i="3"/>
  <c r="AK111" i="3"/>
  <c r="AL111" i="3"/>
  <c r="BD5" i="3"/>
  <c r="BE5" i="3" s="1"/>
  <c r="I113" i="3" s="1"/>
  <c r="B113" i="3"/>
  <c r="AP113" i="3" s="1"/>
  <c r="B31" i="12" s="1"/>
  <c r="BH5" i="3" a="1"/>
  <c r="BH5" i="3" s="1"/>
  <c r="BG5" i="3" s="1"/>
  <c r="AD113" i="3" s="1"/>
  <c r="BC6" i="3" a="1"/>
  <c r="BC6" i="3" s="1"/>
  <c r="BD4" i="3"/>
  <c r="BE4" i="3" s="1"/>
  <c r="I112" i="3" s="1"/>
  <c r="B112" i="3"/>
  <c r="AP112" i="3" s="1"/>
  <c r="B30" i="12" s="1"/>
  <c r="BH4" i="3" a="1"/>
  <c r="BH4" i="3" s="1"/>
  <c r="BG4" i="3" s="1"/>
  <c r="AD112" i="3" s="1"/>
  <c r="P111" i="3"/>
  <c r="AR111" i="3" s="1"/>
  <c r="L29" i="12" s="1"/>
  <c r="P18" i="10" l="1"/>
  <c r="AR110" i="3"/>
  <c r="L28" i="12" s="1"/>
  <c r="AD18" i="10"/>
  <c r="AT110" i="3"/>
  <c r="X28" i="12" s="1"/>
  <c r="AD20" i="10"/>
  <c r="AT112" i="3"/>
  <c r="X30" i="12" s="1"/>
  <c r="B18" i="10"/>
  <c r="AP110" i="3"/>
  <c r="B28" i="12" s="1"/>
  <c r="W18" i="10"/>
  <c r="AS110" i="3"/>
  <c r="R28" i="12" s="1"/>
  <c r="I20" i="10"/>
  <c r="AQ112" i="3"/>
  <c r="G30" i="12" s="1"/>
  <c r="I18" i="10"/>
  <c r="AQ110" i="3"/>
  <c r="G28" i="12" s="1"/>
  <c r="A14" i="10"/>
  <c r="A24" i="12"/>
  <c r="A19" i="10"/>
  <c r="AO111" i="3"/>
  <c r="A29" i="12" s="1"/>
  <c r="A15" i="10"/>
  <c r="A25" i="12"/>
  <c r="AD21" i="10"/>
  <c r="AT113" i="3"/>
  <c r="X31" i="12" s="1"/>
  <c r="I21" i="10"/>
  <c r="AQ113" i="3"/>
  <c r="G31" i="12" s="1"/>
  <c r="A16" i="10"/>
  <c r="A26" i="12"/>
  <c r="W111" i="3"/>
  <c r="P19" i="10"/>
  <c r="A113" i="3"/>
  <c r="B21" i="10"/>
  <c r="A112" i="3"/>
  <c r="B20" i="10"/>
  <c r="P112" i="3"/>
  <c r="AR112" i="3" s="1"/>
  <c r="L30" i="12" s="1"/>
  <c r="AM112" i="3"/>
  <c r="AK112" i="3"/>
  <c r="AL112" i="3"/>
  <c r="P113" i="3"/>
  <c r="AR113" i="3" s="1"/>
  <c r="L31" i="12" s="1"/>
  <c r="AL113" i="3"/>
  <c r="AM113" i="3"/>
  <c r="AK113" i="3"/>
  <c r="BD6" i="3"/>
  <c r="BE6" i="3" s="1"/>
  <c r="I114" i="3" s="1"/>
  <c r="BH6" i="3" a="1"/>
  <c r="BH6" i="3" s="1"/>
  <c r="BG6" i="3" s="1"/>
  <c r="AD114" i="3" s="1"/>
  <c r="B114" i="3"/>
  <c r="AP114" i="3" s="1"/>
  <c r="B32" i="12" s="1"/>
  <c r="BC7" i="3" a="1"/>
  <c r="BC7" i="3" s="1"/>
  <c r="W19" i="10" l="1"/>
  <c r="AS111" i="3"/>
  <c r="R29" i="12" s="1"/>
  <c r="A20" i="10"/>
  <c r="AO112" i="3"/>
  <c r="A30" i="12" s="1"/>
  <c r="A21" i="10"/>
  <c r="AO113" i="3"/>
  <c r="A31" i="12" s="1"/>
  <c r="AD22" i="10"/>
  <c r="AT114" i="3"/>
  <c r="X32" i="12" s="1"/>
  <c r="I22" i="10"/>
  <c r="AQ114" i="3"/>
  <c r="G32" i="12" s="1"/>
  <c r="W112" i="3"/>
  <c r="P20" i="10"/>
  <c r="W113" i="3"/>
  <c r="P21" i="10"/>
  <c r="A114" i="3"/>
  <c r="B22" i="10"/>
  <c r="P114" i="3"/>
  <c r="AR114" i="3" s="1"/>
  <c r="L32" i="12" s="1"/>
  <c r="AL114" i="3"/>
  <c r="AM114" i="3"/>
  <c r="AK114" i="3"/>
  <c r="BD7" i="3"/>
  <c r="BE7" i="3" s="1"/>
  <c r="I115" i="3" s="1"/>
  <c r="BH7" i="3" a="1"/>
  <c r="BH7" i="3" s="1"/>
  <c r="BG7" i="3" s="1"/>
  <c r="AD115" i="3" s="1"/>
  <c r="B115" i="3"/>
  <c r="AP115" i="3" s="1"/>
  <c r="B33" i="12" s="1"/>
  <c r="BC8" i="3" a="1"/>
  <c r="BC8" i="3" s="1"/>
  <c r="AD23" i="10" l="1"/>
  <c r="AT115" i="3"/>
  <c r="X33" i="12" s="1"/>
  <c r="I23" i="10"/>
  <c r="AQ115" i="3"/>
  <c r="G33" i="12" s="1"/>
  <c r="W21" i="10"/>
  <c r="AS113" i="3"/>
  <c r="R31" i="12" s="1"/>
  <c r="A22" i="10"/>
  <c r="AO114" i="3"/>
  <c r="A32" i="12" s="1"/>
  <c r="W20" i="10"/>
  <c r="AS112" i="3"/>
  <c r="R30" i="12" s="1"/>
  <c r="W114" i="3"/>
  <c r="P22" i="10"/>
  <c r="A115" i="3"/>
  <c r="B23" i="10"/>
  <c r="P115" i="3"/>
  <c r="AR115" i="3" s="1"/>
  <c r="L33" i="12" s="1"/>
  <c r="AL115" i="3"/>
  <c r="AM115" i="3"/>
  <c r="AK115" i="3"/>
  <c r="BD8" i="3"/>
  <c r="BE8" i="3" s="1"/>
  <c r="I116" i="3" s="1"/>
  <c r="B116" i="3"/>
  <c r="AP116" i="3" s="1"/>
  <c r="B34" i="12" s="1"/>
  <c r="BH8" i="3" a="1"/>
  <c r="BH8" i="3" s="1"/>
  <c r="BG8" i="3" s="1"/>
  <c r="AD116" i="3" s="1"/>
  <c r="BC9" i="3" a="1"/>
  <c r="BC9" i="3" s="1"/>
  <c r="A23" i="10" l="1"/>
  <c r="AO115" i="3"/>
  <c r="A33" i="12" s="1"/>
  <c r="AD24" i="10"/>
  <c r="AT116" i="3"/>
  <c r="X34" i="12" s="1"/>
  <c r="I24" i="10"/>
  <c r="AQ116" i="3"/>
  <c r="G34" i="12" s="1"/>
  <c r="W22" i="10"/>
  <c r="AS114" i="3"/>
  <c r="R32" i="12" s="1"/>
  <c r="W115" i="3"/>
  <c r="P23" i="10"/>
  <c r="A116" i="3"/>
  <c r="B24" i="10"/>
  <c r="P116" i="3"/>
  <c r="AR116" i="3" s="1"/>
  <c r="L34" i="12" s="1"/>
  <c r="AL116" i="3"/>
  <c r="AM116" i="3"/>
  <c r="AK116" i="3"/>
  <c r="BC10" i="3" a="1"/>
  <c r="BC10" i="3" s="1"/>
  <c r="BD9" i="3"/>
  <c r="BE9" i="3" s="1"/>
  <c r="I117" i="3" s="1"/>
  <c r="BH9" i="3" a="1"/>
  <c r="BH9" i="3" s="1"/>
  <c r="BG9" i="3" s="1"/>
  <c r="AD117" i="3" s="1"/>
  <c r="B117" i="3"/>
  <c r="AP117" i="3" s="1"/>
  <c r="B35" i="12" s="1"/>
  <c r="AD25" i="10" l="1"/>
  <c r="AT117" i="3"/>
  <c r="X35" i="12" s="1"/>
  <c r="A24" i="10"/>
  <c r="AO116" i="3"/>
  <c r="A34" i="12" s="1"/>
  <c r="I25" i="10"/>
  <c r="AQ117" i="3"/>
  <c r="G35" i="12" s="1"/>
  <c r="W23" i="10"/>
  <c r="AS115" i="3"/>
  <c r="R33" i="12" s="1"/>
  <c r="W116" i="3"/>
  <c r="P24" i="10"/>
  <c r="A117" i="3"/>
  <c r="B25" i="10"/>
  <c r="P117" i="3"/>
  <c r="AR117" i="3" s="1"/>
  <c r="L35" i="12" s="1"/>
  <c r="AM117" i="3"/>
  <c r="AK117" i="3"/>
  <c r="AL117" i="3"/>
  <c r="BD10" i="3"/>
  <c r="BE10" i="3" s="1"/>
  <c r="I118" i="3" s="1"/>
  <c r="B118" i="3"/>
  <c r="AP118" i="3" s="1"/>
  <c r="B36" i="12" s="1"/>
  <c r="BH10" i="3" a="1"/>
  <c r="BH10" i="3" s="1"/>
  <c r="BG10" i="3"/>
  <c r="AD118" i="3" s="1"/>
  <c r="BC11" i="3" a="1"/>
  <c r="BC11" i="3" s="1"/>
  <c r="A25" i="10" l="1"/>
  <c r="AO117" i="3"/>
  <c r="A35" i="12" s="1"/>
  <c r="AD26" i="10"/>
  <c r="AT118" i="3"/>
  <c r="X36" i="12" s="1"/>
  <c r="I26" i="10"/>
  <c r="AQ118" i="3"/>
  <c r="G36" i="12" s="1"/>
  <c r="W24" i="10"/>
  <c r="AS116" i="3"/>
  <c r="R34" i="12" s="1"/>
  <c r="A118" i="3"/>
  <c r="B26" i="10"/>
  <c r="W117" i="3"/>
  <c r="P25" i="10"/>
  <c r="AM118" i="3"/>
  <c r="AK13" i="10" s="1"/>
  <c r="AK118" i="3"/>
  <c r="AK105" i="3" s="1"/>
  <c r="AK106" i="3" s="1"/>
  <c r="Z12" i="1" s="1"/>
  <c r="AL118" i="3"/>
  <c r="AD23" i="12" s="1"/>
  <c r="W118" i="3"/>
  <c r="P118" i="3"/>
  <c r="BD11" i="3"/>
  <c r="BE11" i="3" s="1"/>
  <c r="BH11" i="3" a="1"/>
  <c r="BH11" i="3" s="1"/>
  <c r="BG11" i="3"/>
  <c r="BC12" i="3" a="1"/>
  <c r="BC12" i="3" s="1"/>
  <c r="AD24" i="12" l="1"/>
  <c r="Z18" i="1" s="1"/>
  <c r="AK14" i="10"/>
  <c r="Z46" i="1" s="1"/>
  <c r="W25" i="10"/>
  <c r="AS117" i="3"/>
  <c r="R35" i="12" s="1"/>
  <c r="W26" i="10"/>
  <c r="AS118" i="3"/>
  <c r="R36" i="12" s="1"/>
  <c r="P26" i="10"/>
  <c r="AR118" i="3"/>
  <c r="L36" i="12" s="1"/>
  <c r="A26" i="10"/>
  <c r="AO118" i="3"/>
  <c r="A36" i="12" s="1"/>
  <c r="BD12" i="3"/>
  <c r="BE12" i="3" s="1"/>
  <c r="BH12" i="3" a="1"/>
  <c r="BH12" i="3" s="1"/>
  <c r="BG12" i="3"/>
  <c r="BC13" i="3" a="1"/>
  <c r="BC13" i="3" s="1"/>
  <c r="Z47" i="1" l="1"/>
  <c r="BD13" i="3"/>
  <c r="BE13" i="3" s="1"/>
  <c r="BH13" i="3" a="1"/>
  <c r="BH13" i="3" s="1"/>
  <c r="BG13" i="3"/>
  <c r="BC14" i="3" a="1"/>
  <c r="BC14" i="3" s="1"/>
  <c r="BD14" i="3" l="1"/>
  <c r="BE14" i="3" s="1"/>
  <c r="BH14" i="3" a="1"/>
  <c r="BH14" i="3" s="1"/>
  <c r="BG14" i="3"/>
  <c r="BC15" i="3" a="1"/>
  <c r="BC15" i="3" s="1"/>
  <c r="BD15" i="3" l="1"/>
  <c r="BE15" i="3" s="1"/>
  <c r="BH15" i="3" a="1"/>
  <c r="BH15" i="3" s="1"/>
  <c r="BG15" i="3"/>
  <c r="BC16" i="3" a="1"/>
  <c r="BC16" i="3" s="1"/>
  <c r="BD16" i="3" l="1"/>
  <c r="BE16" i="3" s="1"/>
  <c r="BH16" i="3" a="1"/>
  <c r="BH16" i="3" s="1"/>
  <c r="BG16" i="3"/>
  <c r="BC17" i="3" a="1"/>
  <c r="BC17" i="3" s="1"/>
  <c r="BD17" i="3" l="1"/>
  <c r="BE17" i="3" s="1"/>
  <c r="BH17" i="3" a="1"/>
  <c r="BH17" i="3" s="1"/>
  <c r="BG17" i="3"/>
  <c r="BC18" i="3" a="1"/>
  <c r="BC18" i="3" s="1"/>
  <c r="BD18" i="3" l="1"/>
  <c r="BE18" i="3" s="1"/>
  <c r="BG18" i="3"/>
  <c r="BH18" i="3" a="1"/>
  <c r="BH18" i="3" s="1"/>
  <c r="BC19" i="3" a="1"/>
  <c r="BC19" i="3" s="1"/>
  <c r="BD19" i="3" l="1"/>
  <c r="BE19" i="3" s="1"/>
  <c r="BH19" i="3" a="1"/>
  <c r="BH19" i="3" s="1"/>
  <c r="BG19" i="3"/>
  <c r="BC20" i="3" a="1"/>
  <c r="BC20" i="3" s="1"/>
  <c r="BD20" i="3" l="1"/>
  <c r="BE20" i="3" s="1"/>
  <c r="BH20" i="3" a="1"/>
  <c r="BH20" i="3" s="1"/>
  <c r="BG20" i="3"/>
  <c r="BC21" i="3" a="1"/>
  <c r="BC21" i="3" s="1"/>
  <c r="BD21" i="3" l="1"/>
  <c r="BE21" i="3" s="1"/>
  <c r="BH21" i="3" a="1"/>
  <c r="BH21" i="3" s="1"/>
  <c r="BG21" i="3"/>
  <c r="BC22" i="3" a="1"/>
  <c r="BC22" i="3" s="1"/>
  <c r="BD22" i="3" l="1"/>
  <c r="BE22" i="3" s="1"/>
  <c r="BG22" i="3"/>
  <c r="BH22" i="3" a="1"/>
  <c r="BH22" i="3" s="1"/>
  <c r="BC23" i="3" a="1"/>
  <c r="BC23" i="3" s="1"/>
  <c r="BD23" i="3" l="1"/>
  <c r="BE23" i="3" s="1"/>
  <c r="BG23" i="3"/>
  <c r="BH23" i="3" a="1"/>
  <c r="BH23" i="3" s="1"/>
  <c r="BC24" i="3" a="1"/>
  <c r="BC24" i="3" s="1"/>
  <c r="BD24" i="3" l="1"/>
  <c r="BE24" i="3" s="1"/>
  <c r="BH24" i="3" a="1"/>
  <c r="BH24" i="3" s="1"/>
  <c r="BG24" i="3"/>
  <c r="BC25" i="3" a="1"/>
  <c r="BC25" i="3" s="1"/>
  <c r="BD25" i="3" l="1"/>
  <c r="BE25" i="3" s="1"/>
  <c r="BG25" i="3"/>
  <c r="BH25" i="3" a="1"/>
  <c r="BH25" i="3" s="1"/>
  <c r="BC26" i="3" a="1"/>
  <c r="BC26" i="3" s="1"/>
  <c r="BD26" i="3" l="1"/>
  <c r="BE26" i="3" s="1"/>
  <c r="BH26" i="3" a="1"/>
  <c r="BH26" i="3" s="1"/>
  <c r="BG26" i="3"/>
  <c r="BC27" i="3" a="1"/>
  <c r="BC27" i="3" s="1"/>
  <c r="BD27" i="3" l="1"/>
  <c r="BE27" i="3" s="1"/>
  <c r="BH27" i="3" a="1"/>
  <c r="BH27" i="3" s="1"/>
  <c r="BG27" i="3"/>
  <c r="BC28" i="3" a="1"/>
  <c r="BC28" i="3" s="1"/>
  <c r="BD28" i="3" l="1"/>
  <c r="BE28" i="3" s="1"/>
  <c r="BG28" i="3"/>
  <c r="BH28" i="3" a="1"/>
  <c r="BH28" i="3" s="1"/>
  <c r="BC29" i="3" a="1"/>
  <c r="BC29" i="3" s="1"/>
  <c r="BD29" i="3" l="1"/>
  <c r="BE29" i="3" s="1"/>
  <c r="BH29" i="3" a="1"/>
  <c r="BH29" i="3" s="1"/>
  <c r="BG29" i="3"/>
  <c r="BC30" i="3" a="1"/>
  <c r="BC30" i="3" s="1"/>
  <c r="BD30" i="3" l="1"/>
  <c r="BE30" i="3" s="1"/>
  <c r="BH30" i="3" a="1"/>
  <c r="BH30" i="3" s="1"/>
  <c r="BG30" i="3"/>
  <c r="BC31" i="3" a="1"/>
  <c r="BC31" i="3" s="1"/>
  <c r="BD31" i="3" l="1"/>
  <c r="BE31" i="3" s="1"/>
  <c r="BH31" i="3" a="1"/>
  <c r="BH31" i="3" s="1"/>
  <c r="BG31" i="3"/>
  <c r="BC32" i="3" a="1"/>
  <c r="BC32" i="3" s="1"/>
  <c r="BD32" i="3" l="1"/>
  <c r="BE32" i="3" s="1"/>
  <c r="BH32" i="3" a="1"/>
  <c r="BH32" i="3" s="1"/>
  <c r="BG32" i="3"/>
  <c r="BC33" i="3" a="1"/>
  <c r="BC33" i="3" s="1"/>
  <c r="BD33" i="3" l="1"/>
  <c r="BE33" i="3" s="1"/>
  <c r="BH33" i="3" a="1"/>
  <c r="BH33" i="3" s="1"/>
  <c r="BG33" i="3"/>
  <c r="BC34" i="3" a="1"/>
  <c r="BC34" i="3" s="1"/>
  <c r="BD34" i="3" l="1"/>
  <c r="BE34" i="3" s="1"/>
  <c r="BG34" i="3"/>
  <c r="BH34" i="3" a="1"/>
  <c r="BH34" i="3" s="1"/>
  <c r="BC35" i="3" a="1"/>
  <c r="BC35" i="3" s="1"/>
  <c r="BD35" i="3" l="1"/>
  <c r="BE35" i="3" s="1"/>
  <c r="BH35" i="3" a="1"/>
  <c r="BH35" i="3" s="1"/>
  <c r="BG35" i="3"/>
  <c r="BC36" i="3" a="1"/>
  <c r="BC36" i="3" s="1"/>
  <c r="BD36" i="3" l="1"/>
  <c r="BE36" i="3" s="1"/>
  <c r="BH36" i="3" a="1"/>
  <c r="BH36" i="3" s="1"/>
  <c r="BG36" i="3"/>
  <c r="BC37" i="3" a="1"/>
  <c r="BC37" i="3" s="1"/>
  <c r="BD37" i="3" l="1"/>
  <c r="BE37" i="3" s="1"/>
  <c r="BG37" i="3"/>
  <c r="BH37" i="3" a="1"/>
  <c r="BH37" i="3" s="1"/>
  <c r="BC38" i="3" a="1"/>
  <c r="BC38" i="3" s="1"/>
  <c r="BD38" i="3" l="1"/>
  <c r="BE38" i="3" s="1"/>
  <c r="BG38" i="3"/>
  <c r="BH38" i="3" a="1"/>
  <c r="BH38" i="3" s="1"/>
  <c r="BC39" i="3" a="1"/>
  <c r="BC39" i="3" s="1"/>
  <c r="BD39" i="3" l="1"/>
  <c r="BE39" i="3" s="1"/>
  <c r="BG39" i="3"/>
  <c r="BH39" i="3" a="1"/>
  <c r="BH39" i="3" s="1"/>
  <c r="BC40" i="3" a="1"/>
  <c r="BC40" i="3" s="1"/>
  <c r="BD40" i="3" l="1"/>
  <c r="BE40" i="3" s="1"/>
  <c r="BH40" i="3" a="1"/>
  <c r="BH40" i="3" s="1"/>
  <c r="BG40" i="3"/>
  <c r="BC41" i="3" a="1"/>
  <c r="BC41" i="3" s="1"/>
  <c r="BD41" i="3" l="1"/>
  <c r="BE41" i="3" s="1"/>
  <c r="BH41" i="3" a="1"/>
  <c r="BH41" i="3" s="1"/>
  <c r="BG41" i="3"/>
  <c r="BC42" i="3" a="1"/>
  <c r="BC42" i="3" s="1"/>
  <c r="BD42" i="3" l="1"/>
  <c r="BE42" i="3" s="1"/>
  <c r="BH42" i="3" a="1"/>
  <c r="BH42" i="3" s="1"/>
  <c r="BG42" i="3"/>
  <c r="BC43" i="3" a="1"/>
  <c r="BC43" i="3" s="1"/>
  <c r="BD43" i="3" l="1"/>
  <c r="BE43" i="3" s="1"/>
  <c r="BH43" i="3" a="1"/>
  <c r="BH43" i="3" s="1"/>
  <c r="BG43" i="3"/>
  <c r="BC44" i="3" a="1"/>
  <c r="BC44" i="3" s="1"/>
  <c r="BG44" i="3" l="1"/>
  <c r="BD44" i="3"/>
  <c r="BE44" i="3" s="1"/>
  <c r="BH44" i="3" a="1"/>
  <c r="BH44" i="3" s="1"/>
</calcChain>
</file>

<file path=xl/sharedStrings.xml><?xml version="1.0" encoding="utf-8"?>
<sst xmlns="http://schemas.openxmlformats.org/spreadsheetml/2006/main" count="1224" uniqueCount="509">
  <si>
    <t>$</t>
  </si>
  <si>
    <t>Household Annual Gross Income</t>
  </si>
  <si>
    <t xml:space="preserve">The full amount, before any payroll deductions, of wages and salaries, overtime pay, commissions, fees, tips </t>
  </si>
  <si>
    <t>and bonuses, and other compensation for personal services.</t>
  </si>
  <si>
    <t xml:space="preserve">The net income from the operation of a business or profession. Expenditures for business expansion or </t>
  </si>
  <si>
    <t xml:space="preserve">amortization of capital indebtedness shall not be used as deductions in determining net income. An </t>
  </si>
  <si>
    <t>allowance for depreciation of assets used in a business or profession may be deducted, based on straight line</t>
  </si>
  <si>
    <t xml:space="preserve">depreciation, as provided in Internal Revenue Service regulations. Any withdrawal of cash or assets from the </t>
  </si>
  <si>
    <t xml:space="preserve">operation of a business or profession will be included in income, except to the extent the withdrawal is </t>
  </si>
  <si>
    <t xml:space="preserve">Interest, dividends, and other net income of any kind from real or personal property. Expenditures for </t>
  </si>
  <si>
    <t xml:space="preserve">allowance for depreciation is permitted only as authorized in line 2 above. Any withdrawal of cash or assets </t>
  </si>
  <si>
    <t xml:space="preserve">from an investment will be included in income, except to the extent the withdrawal is reimbursement of cash </t>
  </si>
  <si>
    <t>of such assets based on the current passbook savings rate, as determined by HUD.</t>
  </si>
  <si>
    <t xml:space="preserve">The full amount of periodic amounts received from Social Security, annuities, insurance policies, retirement </t>
  </si>
  <si>
    <t>funds, pensions, disability or death benefits, and other similar types of periodic receipts, including a lump-</t>
  </si>
  <si>
    <t xml:space="preserve">sum amount or prospective monthly amounts for the delayed start of a periodic amount (except as provided </t>
  </si>
  <si>
    <t>in line 14 of Annual Income Exclusions).</t>
  </si>
  <si>
    <t xml:space="preserve">Payments in lieu of earnings, such as unemployment and disability compensation, worker's compensation </t>
  </si>
  <si>
    <t>and severance pay (except as provided in line 3 of Annual Income Exclusions).</t>
  </si>
  <si>
    <t>Welfare assistance payments.</t>
  </si>
  <si>
    <t xml:space="preserve">Periodic and determinable allowances, such as alimony and child support payments, and regular </t>
  </si>
  <si>
    <t xml:space="preserve">All regular pay, special pay and allowances of a member of the Armed Forces (except as provided in line 7 </t>
  </si>
  <si>
    <t>of Annual Income Exclusions).</t>
  </si>
  <si>
    <t>Enter the household’s county of residence:</t>
  </si>
  <si>
    <t xml:space="preserve">(ii) If the welfare assistance payment includes an amount specifically designated for shelter and utilities that is subject to </t>
  </si>
  <si>
    <t>Date:</t>
  </si>
  <si>
    <t>Use the following criteria to determine income eligibility (if Line 9 is greater than Line 10, then ineligible):</t>
  </si>
  <si>
    <t xml:space="preserve">(i) Welfare assistance payments made under Temporary Assistance for Needy Families (TANF) are included in annual </t>
  </si>
  <si>
    <t xml:space="preserve">income only to the extent such payments qualify as assistance under the TANF program definition at 45 CFR §260.31 and are </t>
  </si>
  <si>
    <t>not otherwise excluded under Annual Income Exclusions.</t>
  </si>
  <si>
    <t xml:space="preserve">adjustment by the welfare assistance agency in accordance with the actual cost of shelter and utilities, the amount of </t>
  </si>
  <si>
    <t xml:space="preserve">welfare assistance income to be included as income shall consist of the amount of the allowance or grant exclusive of the </t>
  </si>
  <si>
    <t xml:space="preserve">amount specifically designated for shelter or utilities plus the maximum amount that the welfare assistance agency could in </t>
  </si>
  <si>
    <t>County Verified</t>
  </si>
  <si>
    <t>Yes</t>
  </si>
  <si>
    <t>No</t>
  </si>
  <si>
    <t>Address:</t>
  </si>
  <si>
    <t>Commissions</t>
  </si>
  <si>
    <t>Salaries</t>
  </si>
  <si>
    <t>Tips</t>
  </si>
  <si>
    <t>Wages</t>
  </si>
  <si>
    <t>Pay Period</t>
  </si>
  <si>
    <t>Weekly</t>
  </si>
  <si>
    <t>Monthly</t>
  </si>
  <si>
    <t>Bi-weekly (every other week)</t>
  </si>
  <si>
    <t>Multiplier</t>
  </si>
  <si>
    <t>Source 1</t>
  </si>
  <si>
    <t>Annualization</t>
  </si>
  <si>
    <t>Daily/Day Labor</t>
  </si>
  <si>
    <t>reimbursement of cash or assets invested in the operation by the household.</t>
  </si>
  <si>
    <t xml:space="preserve">or assets invested by the household. Where the household has net assets in excess of $5,000, annual income </t>
  </si>
  <si>
    <t xml:space="preserve">shall include the greater of the actual income derived from all net assets or a percentage of the value </t>
  </si>
  <si>
    <t>fact allow the household for shelter and utilities. If the household's welfare assistance is ratably reduced from the standard</t>
  </si>
  <si>
    <t>of need by applying a percentage, the amount calculated under this paragraph shall be the amount resulting from one</t>
  </si>
  <si>
    <t>application of the percentage.</t>
  </si>
  <si>
    <t>Income source</t>
  </si>
  <si>
    <t>Household member name</t>
  </si>
  <si>
    <t>Hourly pay rate</t>
  </si>
  <si>
    <t>Pay frequency</t>
  </si>
  <si>
    <t>Pay frequency multiplier</t>
  </si>
  <si>
    <t>Source 2</t>
  </si>
  <si>
    <t>Overtime</t>
  </si>
  <si>
    <t>Overtime pay rate</t>
  </si>
  <si>
    <t>Average work days per week</t>
  </si>
  <si>
    <t>Number of paystubs</t>
  </si>
  <si>
    <t>Combined work hours of paystubs</t>
  </si>
  <si>
    <t>Combined overtime hours of paystubs</t>
  </si>
  <si>
    <t>Source 3</t>
  </si>
  <si>
    <t>Source 4</t>
  </si>
  <si>
    <t>Amount received per paystub</t>
  </si>
  <si>
    <t>Combined tips of paystubs</t>
  </si>
  <si>
    <t>Average tips per work hour</t>
  </si>
  <si>
    <t>Combined commissions of paystubs</t>
  </si>
  <si>
    <t>Average commissions per work hour</t>
  </si>
  <si>
    <t>Average work hours per paystub</t>
  </si>
  <si>
    <t>Average overtime hours per paystub</t>
  </si>
  <si>
    <t>Fees</t>
  </si>
  <si>
    <t>Combined wage hours of paystubs</t>
  </si>
  <si>
    <t>Average wage hours per paystub</t>
  </si>
  <si>
    <t>Average commission hours per paystub</t>
  </si>
  <si>
    <t>Quarterly (every 3 months)</t>
  </si>
  <si>
    <t>Semi-annually (every 6 months)</t>
  </si>
  <si>
    <t>Annually (every 12 months)</t>
  </si>
  <si>
    <t>Average amount received per bonus</t>
  </si>
  <si>
    <t>Compensation for personal services</t>
  </si>
  <si>
    <t>Combined income from all sources</t>
  </si>
  <si>
    <t>Combined work hours in last 30 days</t>
  </si>
  <si>
    <t>Number of payments made to member</t>
  </si>
  <si>
    <t>Average income per work hour</t>
  </si>
  <si>
    <t>Average work hours per payment</t>
  </si>
  <si>
    <t>Lump sum bonuses</t>
  </si>
  <si>
    <t>Other</t>
  </si>
  <si>
    <t>Average number of bonuses per year</t>
  </si>
  <si>
    <t>Alimony</t>
  </si>
  <si>
    <t>Annuities</t>
  </si>
  <si>
    <t>Death benefits (non-Social Security)</t>
  </si>
  <si>
    <t>Disability benefits (non-Social Security)</t>
  </si>
  <si>
    <t>Pensions</t>
  </si>
  <si>
    <t>Regular contributions or gifts</t>
  </si>
  <si>
    <t>Severance pay</t>
  </si>
  <si>
    <t>Unemployment</t>
  </si>
  <si>
    <t>Worker's compensation</t>
  </si>
  <si>
    <t>Other periodic receipts</t>
  </si>
  <si>
    <t>Amount received per payment</t>
  </si>
  <si>
    <t>Social Security Type</t>
  </si>
  <si>
    <t>Disability Income</t>
  </si>
  <si>
    <t>Retirement</t>
  </si>
  <si>
    <t>Supplemental Security Income</t>
  </si>
  <si>
    <t>Survivor Benefits</t>
  </si>
  <si>
    <t>Social Security</t>
  </si>
  <si>
    <t>Daily</t>
  </si>
  <si>
    <t>Veteran Benefits</t>
  </si>
  <si>
    <t>Service Connected Disability</t>
  </si>
  <si>
    <t>Nonservice Connected Disability</t>
  </si>
  <si>
    <t>Insurance Policies</t>
  </si>
  <si>
    <t>Disability compensation</t>
  </si>
  <si>
    <t>Other welfare assistance</t>
  </si>
  <si>
    <t>TANF</t>
  </si>
  <si>
    <t>Amount per payment for basic needs</t>
  </si>
  <si>
    <t>Child Support</t>
  </si>
  <si>
    <t>Other periodic allowances</t>
  </si>
  <si>
    <t>Armed Forces</t>
  </si>
  <si>
    <t>Regular Pay</t>
  </si>
  <si>
    <t>Special Pay</t>
  </si>
  <si>
    <t>Allowances</t>
  </si>
  <si>
    <t>Asset type</t>
  </si>
  <si>
    <t>Max allowable per payment for housing (if applicable)</t>
  </si>
  <si>
    <t>Annual interest rate</t>
  </si>
  <si>
    <t>Asset value</t>
  </si>
  <si>
    <t>Annual other income (dividends, etc.)</t>
  </si>
  <si>
    <t>If "yes," estimated tax penalty</t>
  </si>
  <si>
    <t>If "yes," estimated other penalties</t>
  </si>
  <si>
    <t>Withdrawal frequency multiplier</t>
  </si>
  <si>
    <t>Asset source</t>
  </si>
  <si>
    <t>Cashed</t>
  </si>
  <si>
    <t>Asset cash value</t>
  </si>
  <si>
    <t>Not applicable</t>
  </si>
  <si>
    <t>If "other," payments per year</t>
  </si>
  <si>
    <t>If "other," current payments per year</t>
  </si>
  <si>
    <t>If receiving periodic payments, current pay frequency</t>
  </si>
  <si>
    <t>If receiving periodic payments, current payment amount</t>
  </si>
  <si>
    <t>If making periodic withdrawals, withdrawal frequency</t>
  </si>
  <si>
    <t>If "other," current withdrawals per year</t>
  </si>
  <si>
    <t>If making periodic withdrawals, current withdrawal amount</t>
  </si>
  <si>
    <t>Is asset periodically making payments or being withdrawn?</t>
  </si>
  <si>
    <t>Paying</t>
  </si>
  <si>
    <t>Annual growth estimate</t>
  </si>
  <si>
    <t>Access</t>
  </si>
  <si>
    <t>Outstanding mortgage</t>
  </si>
  <si>
    <t>Account</t>
  </si>
  <si>
    <t>Checking</t>
  </si>
  <si>
    <t>Savings</t>
  </si>
  <si>
    <t>Money market</t>
  </si>
  <si>
    <t>Trusts</t>
  </si>
  <si>
    <t>Stocks</t>
  </si>
  <si>
    <t>Other assets (collections, insurances, bonds, etc.)</t>
  </si>
  <si>
    <t>Annual interest rate/growth estimate</t>
  </si>
  <si>
    <t>Retirement plans (non-Social Security)</t>
  </si>
  <si>
    <t>Real estate</t>
  </si>
  <si>
    <t>Bank accounts</t>
  </si>
  <si>
    <t>Retirement plans</t>
  </si>
  <si>
    <r>
      <t xml:space="preserve">Note: Do </t>
    </r>
    <r>
      <rPr>
        <b/>
        <u/>
        <sz val="12"/>
        <color theme="0"/>
        <rFont val="Calibri"/>
        <family val="2"/>
        <scheme val="minor"/>
      </rPr>
      <t>not</t>
    </r>
    <r>
      <rPr>
        <b/>
        <sz val="12"/>
        <color theme="0"/>
        <rFont val="Calibri"/>
        <family val="2"/>
        <scheme val="minor"/>
      </rPr>
      <t xml:space="preserve"> duplicate information from Line 3.</t>
    </r>
  </si>
  <si>
    <r>
      <t xml:space="preserve">Note: Do </t>
    </r>
    <r>
      <rPr>
        <b/>
        <u/>
        <sz val="12"/>
        <color theme="0"/>
        <rFont val="Calibri"/>
        <family val="2"/>
        <scheme val="minor"/>
      </rPr>
      <t>not</t>
    </r>
    <r>
      <rPr>
        <b/>
        <sz val="12"/>
        <color theme="0"/>
        <rFont val="Calibri"/>
        <family val="2"/>
        <scheme val="minor"/>
      </rPr>
      <t xml:space="preserve"> duplicate information from Line 4.</t>
    </r>
  </si>
  <si>
    <t>Total cash value of assets</t>
  </si>
  <si>
    <t>Earnings:</t>
  </si>
  <si>
    <t>Total Income:</t>
  </si>
  <si>
    <t>Cash Value:</t>
  </si>
  <si>
    <t>Payments:</t>
  </si>
  <si>
    <t>Total</t>
  </si>
  <si>
    <t>Withdrawals:</t>
  </si>
  <si>
    <t>Final Earnings</t>
  </si>
  <si>
    <t>Final Withdraw</t>
  </si>
  <si>
    <t>Final Payment</t>
  </si>
  <si>
    <t>Passbook rate:</t>
  </si>
  <si>
    <t xml:space="preserve">Total earnings or other income </t>
  </si>
  <si>
    <t xml:space="preserve">Total periodic withdrawals </t>
  </si>
  <si>
    <t xml:space="preserve">Total periodic payments </t>
  </si>
  <si>
    <t>Business</t>
  </si>
  <si>
    <t>Business name</t>
  </si>
  <si>
    <t>Annual business gross income</t>
  </si>
  <si>
    <t>Annual business-related expenses</t>
  </si>
  <si>
    <t>Annual business-related loan interest</t>
  </si>
  <si>
    <t>Annual business-related straight-line depreciation</t>
  </si>
  <si>
    <t>Self-employment</t>
  </si>
  <si>
    <t>Cost to sell (broker fees, closing, inspections, etc.)</t>
  </si>
  <si>
    <t>Is asset producing periodic payments (rent, etc.)?</t>
  </si>
  <si>
    <t>Unit rate</t>
  </si>
  <si>
    <t>Average units per week</t>
  </si>
  <si>
    <t>Cash value over $5,000.00?</t>
  </si>
  <si>
    <t>contributions or gifts received from organizations or from persons not residing in the dwelling.</t>
  </si>
  <si>
    <t>Imputed income:</t>
  </si>
  <si>
    <t>Imputed Income</t>
  </si>
  <si>
    <t>Line 3</t>
  </si>
  <si>
    <t>Semi-monthly (twice per month)</t>
  </si>
  <si>
    <r>
      <rPr>
        <sz val="10"/>
        <color theme="1" tint="0.14999847407452621"/>
        <rFont val="Calibri"/>
        <family val="2"/>
        <scheme val="minor"/>
      </rPr>
      <t xml:space="preserve">To be eligible for the DSHS HOPWA Program, household annual gross income cannot exceed 80% of Area Median Income per the household’s county of residence. Collect proof of gross income for all household members 18 years of age and older (documentation must be complete and cover the 30 days preceding the program entry or recertification date). Annual gross income is from all sources anticipated during the 12-month period following the determination date. Therefore, income must be annualized (payment data multiplied by the number of payment periods per year for all sources). The </t>
    </r>
    <r>
      <rPr>
        <b/>
        <sz val="10"/>
        <color theme="5"/>
        <rFont val="Calibri"/>
        <family val="2"/>
        <scheme val="minor"/>
      </rPr>
      <t>Determining Household Annual Gross Income Guide</t>
    </r>
    <r>
      <rPr>
        <sz val="10"/>
        <color theme="1" tint="0.14999847407452621"/>
        <rFont val="Calibri"/>
        <family val="2"/>
        <scheme val="minor"/>
      </rPr>
      <t xml:space="preserve"> outlines acceptable forms of documentation, whose income is counted, income inclusions and exclusions, and calculation guidance.</t>
    </r>
  </si>
  <si>
    <r>
      <t>Client Name</t>
    </r>
    <r>
      <rPr>
        <b/>
        <sz val="8"/>
        <color theme="1" tint="0.14999847407452621"/>
        <rFont val="Calibri"/>
        <family val="2"/>
        <scheme val="minor"/>
      </rPr>
      <t xml:space="preserve"> and/or </t>
    </r>
    <r>
      <rPr>
        <b/>
        <sz val="10"/>
        <color theme="1" tint="0.14999847407452621"/>
        <rFont val="Calibri"/>
        <family val="2"/>
        <scheme val="minor"/>
      </rPr>
      <t xml:space="preserve">ID Number: </t>
    </r>
  </si>
  <si>
    <r>
      <t xml:space="preserve">Household Annual Gross Income </t>
    </r>
    <r>
      <rPr>
        <sz val="10"/>
        <color theme="1" tint="0.14999847407452621"/>
        <rFont val="Calibri"/>
        <family val="2"/>
        <scheme val="minor"/>
      </rPr>
      <t>(Sum of lines 1-8)</t>
    </r>
  </si>
  <si>
    <r>
      <t>Lump-sum for pay delay (</t>
    </r>
    <r>
      <rPr>
        <i/>
        <u/>
        <sz val="10"/>
        <color theme="1" tint="0.14999847407452621"/>
        <rFont val="Calibri"/>
        <family val="2"/>
        <scheme val="minor"/>
      </rPr>
      <t>not</t>
    </r>
    <r>
      <rPr>
        <sz val="10"/>
        <color theme="1" tint="0.14999847407452621"/>
        <rFont val="Calibri"/>
        <family val="2"/>
        <scheme val="minor"/>
      </rPr>
      <t xml:space="preserve"> deferral)</t>
    </r>
  </si>
  <si>
    <r>
      <t xml:space="preserve">If receiving periodic payments, </t>
    </r>
    <r>
      <rPr>
        <i/>
        <u/>
        <sz val="10"/>
        <rFont val="Calibri"/>
        <family val="2"/>
        <scheme val="minor"/>
      </rPr>
      <t>annual</t>
    </r>
    <r>
      <rPr>
        <sz val="10"/>
        <color theme="1" tint="0.14999847407452621"/>
        <rFont val="Calibri"/>
        <family val="2"/>
        <scheme val="minor"/>
      </rPr>
      <t xml:space="preserve"> maintenance costs</t>
    </r>
  </si>
  <si>
    <t>Can asset be converted to cash?</t>
  </si>
  <si>
    <t>FT Dependent Student?</t>
  </si>
  <si>
    <t>Student Name</t>
  </si>
  <si>
    <t>Type</t>
  </si>
  <si>
    <t>Student</t>
  </si>
  <si>
    <t>Amount</t>
  </si>
  <si>
    <t>Distinct</t>
  </si>
  <si>
    <t>18 or Older?</t>
  </si>
  <si>
    <t>Is member a full-time dependent student?</t>
  </si>
  <si>
    <t>Is member 18 or older?</t>
  </si>
  <si>
    <t>Can member access annual earnings?</t>
  </si>
  <si>
    <t>: Full-time dependent student 18+</t>
  </si>
  <si>
    <t>Deduplication</t>
  </si>
  <si>
    <t>Cross Tab</t>
  </si>
  <si>
    <t>Which</t>
  </si>
  <si>
    <t>Line?</t>
  </si>
  <si>
    <t>Line 1</t>
  </si>
  <si>
    <t>Line 2</t>
  </si>
  <si>
    <t>Line 8</t>
  </si>
  <si>
    <t>MAX</t>
  </si>
  <si>
    <t>Included</t>
  </si>
  <si>
    <t>Location</t>
  </si>
  <si>
    <t>Included Income</t>
  </si>
  <si>
    <t>Line</t>
  </si>
  <si>
    <t>Enter the number of household members:</t>
  </si>
  <si>
    <t>Anderson</t>
  </si>
  <si>
    <t>Andrews</t>
  </si>
  <si>
    <t>Angelina</t>
  </si>
  <si>
    <t>Aransas</t>
  </si>
  <si>
    <t>Archer</t>
  </si>
  <si>
    <t>Armstrong</t>
  </si>
  <si>
    <t>Atascosa</t>
  </si>
  <si>
    <t>Austin</t>
  </si>
  <si>
    <t>Bailey</t>
  </si>
  <si>
    <t>Bandera</t>
  </si>
  <si>
    <t>Bastrop</t>
  </si>
  <si>
    <t>Baylor</t>
  </si>
  <si>
    <t>Bee</t>
  </si>
  <si>
    <t>Bell</t>
  </si>
  <si>
    <t>Bexar</t>
  </si>
  <si>
    <t>Blanco</t>
  </si>
  <si>
    <t>Borden</t>
  </si>
  <si>
    <t>Bosque</t>
  </si>
  <si>
    <t>Bowie</t>
  </si>
  <si>
    <t>Brazoria</t>
  </si>
  <si>
    <t>Brazos</t>
  </si>
  <si>
    <t>Brewster</t>
  </si>
  <si>
    <t>Briscoe</t>
  </si>
  <si>
    <t>Brooks</t>
  </si>
  <si>
    <t>Brown</t>
  </si>
  <si>
    <t>Burleson</t>
  </si>
  <si>
    <t>Burnet</t>
  </si>
  <si>
    <t>Caldwell</t>
  </si>
  <si>
    <t>Calhoun</t>
  </si>
  <si>
    <t>Callahan</t>
  </si>
  <si>
    <t>Cameron</t>
  </si>
  <si>
    <t>Camp</t>
  </si>
  <si>
    <t>Carson</t>
  </si>
  <si>
    <t>Cass</t>
  </si>
  <si>
    <t>Castro</t>
  </si>
  <si>
    <t>Chambers</t>
  </si>
  <si>
    <t>Cherokee</t>
  </si>
  <si>
    <t>Childress</t>
  </si>
  <si>
    <t>Clay</t>
  </si>
  <si>
    <t>Cochran</t>
  </si>
  <si>
    <t>Coke</t>
  </si>
  <si>
    <t>Coleman</t>
  </si>
  <si>
    <t>Collin</t>
  </si>
  <si>
    <t>Collingsworth</t>
  </si>
  <si>
    <t>Colorado</t>
  </si>
  <si>
    <t>Comal</t>
  </si>
  <si>
    <t>Comanche</t>
  </si>
  <si>
    <t>Concho</t>
  </si>
  <si>
    <t>Cooke</t>
  </si>
  <si>
    <t>Coryell</t>
  </si>
  <si>
    <t>Cottle</t>
  </si>
  <si>
    <t>Crane</t>
  </si>
  <si>
    <t>Crockett</t>
  </si>
  <si>
    <t>Crosby</t>
  </si>
  <si>
    <t>Culberson</t>
  </si>
  <si>
    <t>Dallam</t>
  </si>
  <si>
    <t>Dallas</t>
  </si>
  <si>
    <t>Dawson</t>
  </si>
  <si>
    <t>Deaf Smith</t>
  </si>
  <si>
    <t>Delta</t>
  </si>
  <si>
    <t>Denton</t>
  </si>
  <si>
    <t>DeWitt</t>
  </si>
  <si>
    <t>Dickens</t>
  </si>
  <si>
    <t>Dimmit</t>
  </si>
  <si>
    <t>Donley</t>
  </si>
  <si>
    <t>Duval</t>
  </si>
  <si>
    <t>Eastland</t>
  </si>
  <si>
    <t>Ector</t>
  </si>
  <si>
    <t>Edwards</t>
  </si>
  <si>
    <t>El Paso</t>
  </si>
  <si>
    <t>Ellis</t>
  </si>
  <si>
    <t>Erath</t>
  </si>
  <si>
    <t>Falls</t>
  </si>
  <si>
    <t>Fannin</t>
  </si>
  <si>
    <t>Fayette</t>
  </si>
  <si>
    <t>Fisher</t>
  </si>
  <si>
    <t>Floyd</t>
  </si>
  <si>
    <t>Foard</t>
  </si>
  <si>
    <t>Fort Bend</t>
  </si>
  <si>
    <t>Franklin</t>
  </si>
  <si>
    <t>Freestone</t>
  </si>
  <si>
    <t>Frio</t>
  </si>
  <si>
    <t>Gaines</t>
  </si>
  <si>
    <t>Galveston</t>
  </si>
  <si>
    <t>Garza</t>
  </si>
  <si>
    <t>Gillespie</t>
  </si>
  <si>
    <t>Glasscock</t>
  </si>
  <si>
    <t>Goliad</t>
  </si>
  <si>
    <t>Gonzales</t>
  </si>
  <si>
    <t>Gray</t>
  </si>
  <si>
    <t>Grayson</t>
  </si>
  <si>
    <t>Gregg</t>
  </si>
  <si>
    <t>Grimes</t>
  </si>
  <si>
    <t>Guadalupe</t>
  </si>
  <si>
    <t>Hale</t>
  </si>
  <si>
    <t>Hall</t>
  </si>
  <si>
    <t>Hamilton</t>
  </si>
  <si>
    <t>Hansford</t>
  </si>
  <si>
    <t>Hardeman</t>
  </si>
  <si>
    <t>Hardin</t>
  </si>
  <si>
    <t>Harris</t>
  </si>
  <si>
    <t>Harrison</t>
  </si>
  <si>
    <t>Hartley</t>
  </si>
  <si>
    <t>Haskell</t>
  </si>
  <si>
    <t>Hays</t>
  </si>
  <si>
    <t>Hemphill</t>
  </si>
  <si>
    <t>Henderson</t>
  </si>
  <si>
    <t>Hidalgo</t>
  </si>
  <si>
    <t>Hill</t>
  </si>
  <si>
    <t>Hockley</t>
  </si>
  <si>
    <t>Hood</t>
  </si>
  <si>
    <t>Hopkins</t>
  </si>
  <si>
    <t>Houston</t>
  </si>
  <si>
    <t>Howard</t>
  </si>
  <si>
    <t>Hudspeth</t>
  </si>
  <si>
    <t>Hunt</t>
  </si>
  <si>
    <t>Hutchinson</t>
  </si>
  <si>
    <t>Irion</t>
  </si>
  <si>
    <t>Jack</t>
  </si>
  <si>
    <t>Jackson</t>
  </si>
  <si>
    <t>Jasper</t>
  </si>
  <si>
    <t>Jeff Davis</t>
  </si>
  <si>
    <t>Jefferson</t>
  </si>
  <si>
    <t>Jim Hogg</t>
  </si>
  <si>
    <t>Jim Wells</t>
  </si>
  <si>
    <t>Johnson</t>
  </si>
  <si>
    <t>Jones</t>
  </si>
  <si>
    <t>Karnes</t>
  </si>
  <si>
    <t>Kaufman</t>
  </si>
  <si>
    <t>Kendall</t>
  </si>
  <si>
    <t>Kenedy</t>
  </si>
  <si>
    <t>Kent</t>
  </si>
  <si>
    <t>Kerr</t>
  </si>
  <si>
    <t>Kimble</t>
  </si>
  <si>
    <t>King</t>
  </si>
  <si>
    <t>Kinney</t>
  </si>
  <si>
    <t>Kleberg</t>
  </si>
  <si>
    <t>Knox</t>
  </si>
  <si>
    <t>La Salle</t>
  </si>
  <si>
    <t>Lamar</t>
  </si>
  <si>
    <t>Lamb</t>
  </si>
  <si>
    <t>Lampasas</t>
  </si>
  <si>
    <t>Lavaca</t>
  </si>
  <si>
    <t>Lee</t>
  </si>
  <si>
    <t>Leon</t>
  </si>
  <si>
    <t>Liberty</t>
  </si>
  <si>
    <t>Limestone</t>
  </si>
  <si>
    <t>Lipscomb</t>
  </si>
  <si>
    <t>Live Oak</t>
  </si>
  <si>
    <t>Llano</t>
  </si>
  <si>
    <t>Loving</t>
  </si>
  <si>
    <t>Lubbock</t>
  </si>
  <si>
    <t>Lynn</t>
  </si>
  <si>
    <t>Madison</t>
  </si>
  <si>
    <t>Marion</t>
  </si>
  <si>
    <t>Martin</t>
  </si>
  <si>
    <t>Mason</t>
  </si>
  <si>
    <t>Matagorda</t>
  </si>
  <si>
    <t>Maverick</t>
  </si>
  <si>
    <t>McCulloch</t>
  </si>
  <si>
    <t>McLennan</t>
  </si>
  <si>
    <t>McMullen</t>
  </si>
  <si>
    <t>Medina</t>
  </si>
  <si>
    <t>Menard</t>
  </si>
  <si>
    <t>Midland</t>
  </si>
  <si>
    <t>Milam</t>
  </si>
  <si>
    <t>Mills</t>
  </si>
  <si>
    <t>Mitchell</t>
  </si>
  <si>
    <t>Montague</t>
  </si>
  <si>
    <t>Montgomery</t>
  </si>
  <si>
    <t>Moore</t>
  </si>
  <si>
    <t>Morris</t>
  </si>
  <si>
    <t>Motley</t>
  </si>
  <si>
    <t>Nacogdoches</t>
  </si>
  <si>
    <t>Navarro</t>
  </si>
  <si>
    <t>Newton</t>
  </si>
  <si>
    <t>Nolan</t>
  </si>
  <si>
    <t>Nueces</t>
  </si>
  <si>
    <t>Ochiltree</t>
  </si>
  <si>
    <t>Oldham</t>
  </si>
  <si>
    <t>Orange</t>
  </si>
  <si>
    <t>Palo Pinto</t>
  </si>
  <si>
    <t>Panola</t>
  </si>
  <si>
    <t>Parker</t>
  </si>
  <si>
    <t>Parmer</t>
  </si>
  <si>
    <t>Pecos</t>
  </si>
  <si>
    <t>Polk</t>
  </si>
  <si>
    <t>Potter</t>
  </si>
  <si>
    <t>Presidio</t>
  </si>
  <si>
    <t>Rains</t>
  </si>
  <si>
    <t>Randall</t>
  </si>
  <si>
    <t>Reagan</t>
  </si>
  <si>
    <t>Real</t>
  </si>
  <si>
    <t>Red River</t>
  </si>
  <si>
    <t>Reeves</t>
  </si>
  <si>
    <t>Refugio</t>
  </si>
  <si>
    <t>Roberts</t>
  </si>
  <si>
    <t>Robertson</t>
  </si>
  <si>
    <t>Rockwall</t>
  </si>
  <si>
    <t>Runnels</t>
  </si>
  <si>
    <t>Rusk</t>
  </si>
  <si>
    <t>Sabine</t>
  </si>
  <si>
    <t>San Augustine</t>
  </si>
  <si>
    <t>San Jacinto</t>
  </si>
  <si>
    <t>San Patricio</t>
  </si>
  <si>
    <t>San Saba</t>
  </si>
  <si>
    <t>Schleicher</t>
  </si>
  <si>
    <t>Scurry</t>
  </si>
  <si>
    <t>Shackelford</t>
  </si>
  <si>
    <t>Shelby</t>
  </si>
  <si>
    <t>Sherman</t>
  </si>
  <si>
    <t>Smith</t>
  </si>
  <si>
    <t>Somervell</t>
  </si>
  <si>
    <t>Starr</t>
  </si>
  <si>
    <t>Stephens</t>
  </si>
  <si>
    <t>Sterling</t>
  </si>
  <si>
    <t>Stonewall</t>
  </si>
  <si>
    <t>Sutton</t>
  </si>
  <si>
    <t>Swisher</t>
  </si>
  <si>
    <t>Tarrant</t>
  </si>
  <si>
    <t>Taylor</t>
  </si>
  <si>
    <t>Terrell</t>
  </si>
  <si>
    <t>Terry</t>
  </si>
  <si>
    <t>Throckmorton</t>
  </si>
  <si>
    <t>Titus</t>
  </si>
  <si>
    <t>Tom Green</t>
  </si>
  <si>
    <t>Travis</t>
  </si>
  <si>
    <t>Trinity</t>
  </si>
  <si>
    <t>Tyler</t>
  </si>
  <si>
    <t>Upshur</t>
  </si>
  <si>
    <t>Upton</t>
  </si>
  <si>
    <t>Uvalde</t>
  </si>
  <si>
    <t>Val Verde</t>
  </si>
  <si>
    <t>Van Zandt</t>
  </si>
  <si>
    <t>Victoria</t>
  </si>
  <si>
    <t>Walker</t>
  </si>
  <si>
    <t>Waller</t>
  </si>
  <si>
    <t>Ward</t>
  </si>
  <si>
    <t>Washington</t>
  </si>
  <si>
    <t>Webb</t>
  </si>
  <si>
    <t>Wharton</t>
  </si>
  <si>
    <t>Wheeler</t>
  </si>
  <si>
    <t>Wichita</t>
  </si>
  <si>
    <t>Wilbarger</t>
  </si>
  <si>
    <t>Willacy</t>
  </si>
  <si>
    <t>Williamson</t>
  </si>
  <si>
    <t>Wilson</t>
  </si>
  <si>
    <t>Winkler</t>
  </si>
  <si>
    <t>Wise</t>
  </si>
  <si>
    <t>Wood</t>
  </si>
  <si>
    <t>Yoakum</t>
  </si>
  <si>
    <t>Young</t>
  </si>
  <si>
    <t>Zapata</t>
  </si>
  <si>
    <t>Zavala</t>
  </si>
  <si>
    <t>County</t>
  </si>
  <si>
    <t>Income Source</t>
  </si>
  <si>
    <t>Armed Forces: Regular/special pay, allowances</t>
  </si>
  <si>
    <t>Bonuses</t>
  </si>
  <si>
    <t>Child support</t>
  </si>
  <si>
    <t>Dividends from personal property</t>
  </si>
  <si>
    <t>Insurance policies</t>
  </si>
  <si>
    <t>Interest from personal property</t>
  </si>
  <si>
    <t>Net income from a business/profession</t>
  </si>
  <si>
    <t>Net income from personal property</t>
  </si>
  <si>
    <t>Overtime pay</t>
  </si>
  <si>
    <t>Retirement funds (non-Social Security)</t>
  </si>
  <si>
    <t>Social Security: Disability Income</t>
  </si>
  <si>
    <t>Social Security: Retirement</t>
  </si>
  <si>
    <t>Social Security: Supplemental Security Income</t>
  </si>
  <si>
    <t>Social Security: Survivor Benefits</t>
  </si>
  <si>
    <t>Temporary Assistance for Needy Families (TANF)</t>
  </si>
  <si>
    <t>Veteran Benefits: Non-Service Connected Disability</t>
  </si>
  <si>
    <t>Veteran Benefits: Service Connected Disability</t>
  </si>
  <si>
    <t>Other included income</t>
  </si>
  <si>
    <r>
      <rPr>
        <b/>
        <sz val="10"/>
        <rFont val="Calibri"/>
        <family val="2"/>
        <scheme val="minor"/>
      </rPr>
      <t xml:space="preserve">Enter 80% of </t>
    </r>
    <r>
      <rPr>
        <b/>
        <u/>
        <sz val="10"/>
        <color theme="10"/>
        <rFont val="Calibri"/>
        <family val="2"/>
        <scheme val="minor"/>
      </rPr>
      <t>Area Median Income</t>
    </r>
    <r>
      <rPr>
        <b/>
        <sz val="10"/>
        <rFont val="Calibri"/>
        <family val="2"/>
        <scheme val="minor"/>
      </rPr>
      <t xml:space="preserve"> per the household’s county of residence for this household size.</t>
    </r>
    <r>
      <rPr>
        <b/>
        <sz val="10"/>
        <color theme="10"/>
        <rFont val="Calibri"/>
        <family val="2"/>
        <scheme val="minor"/>
      </rPr>
      <t xml:space="preserve">
</t>
    </r>
  </si>
  <si>
    <t>AMI</t>
  </si>
  <si>
    <t>FY</t>
  </si>
  <si>
    <t>Members</t>
  </si>
  <si>
    <t>Verify</t>
  </si>
  <si>
    <t>Date</t>
  </si>
  <si>
    <r>
      <rPr>
        <i/>
        <sz val="9"/>
        <rFont val="Calibri"/>
        <family val="2"/>
        <scheme val="minor"/>
      </rPr>
      <t xml:space="preserve">County of residence has been verified via </t>
    </r>
    <r>
      <rPr>
        <i/>
        <u/>
        <sz val="9"/>
        <color theme="10"/>
        <rFont val="Calibri"/>
        <family val="2"/>
        <scheme val="minor"/>
      </rPr>
      <t>U.S. Postal Service</t>
    </r>
    <r>
      <rPr>
        <i/>
        <sz val="9"/>
        <rFont val="Calibri"/>
        <family val="2"/>
        <scheme val="minor"/>
      </rPr>
      <t xml:space="preserve"> or other confirmation tool:</t>
    </r>
  </si>
  <si>
    <t>Enter the fiscal year of the Area Median Income table:</t>
  </si>
  <si>
    <t>First, Middle, Last</t>
  </si>
  <si>
    <t>Street and Unit, City, State, Zip, County</t>
  </si>
  <si>
    <t>Must be completed before program entry and annual recertifications. Must be completed if there has been a change in circumstances.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</si>
</sst>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mm/dd/yy;@"/>
    <numFmt numFmtId="165" formatCode="&quot;$&quot;#,##0.00"/>
  </numFmts>
  <fonts count="36" x14ac:knownFonts="1">
    <font>
      <sz val="11"/>
      <color theme="1"/>
      <name val="Calibri"/>
      <family val="2"/>
      <scheme val="minor"/>
    </font>
    <font>
      <sz val="10"/>
      <color theme="1"/>
      <name val="Calibri"/>
      <family val="2"/>
      <scheme val="minor"/>
    </font>
    <font>
      <u/>
      <sz val="11"/>
      <color theme="10"/>
      <name val="Calibri"/>
      <family val="2"/>
      <scheme val="minor"/>
    </font>
    <font>
      <b/>
      <sz val="12"/>
      <color theme="0"/>
      <name val="Calibri"/>
      <family val="2"/>
      <scheme val="minor"/>
    </font>
    <font>
      <b/>
      <u/>
      <sz val="12"/>
      <color theme="0"/>
      <name val="Calibri"/>
      <family val="2"/>
      <scheme val="minor"/>
    </font>
    <font>
      <b/>
      <sz val="10"/>
      <color theme="5"/>
      <name val="Calibri"/>
      <family val="2"/>
      <scheme val="minor"/>
    </font>
    <font>
      <b/>
      <sz val="10"/>
      <color theme="1" tint="0.249977111117893"/>
      <name val="Calibri"/>
      <family val="2"/>
      <scheme val="minor"/>
    </font>
    <font>
      <sz val="10"/>
      <color theme="1" tint="0.249977111117893"/>
      <name val="Calibri"/>
      <family val="2"/>
      <scheme val="minor"/>
    </font>
    <font>
      <sz val="8"/>
      <color theme="1" tint="0.249977111117893"/>
      <name val="Calibri"/>
      <family val="2"/>
      <scheme val="minor"/>
    </font>
    <font>
      <sz val="9"/>
      <color theme="1" tint="0.249977111117893"/>
      <name val="Calibri"/>
      <family val="2"/>
      <scheme val="minor"/>
    </font>
    <font>
      <b/>
      <i/>
      <sz val="8"/>
      <color theme="1" tint="0.14999847407452621"/>
      <name val="Calibri"/>
      <family val="2"/>
      <scheme val="minor"/>
    </font>
    <font>
      <sz val="10"/>
      <color theme="1" tint="0.14999847407452621"/>
      <name val="Calibri"/>
      <family val="2"/>
      <scheme val="minor"/>
    </font>
    <font>
      <i/>
      <sz val="8"/>
      <color theme="1" tint="0.14999847407452621"/>
      <name val="Calibri"/>
      <family val="2"/>
      <scheme val="minor"/>
    </font>
    <font>
      <b/>
      <sz val="10"/>
      <color theme="1" tint="0.14999847407452621"/>
      <name val="Calibri"/>
      <family val="2"/>
      <scheme val="minor"/>
    </font>
    <font>
      <b/>
      <sz val="8"/>
      <color theme="1" tint="0.14999847407452621"/>
      <name val="Calibri"/>
      <family val="2"/>
      <scheme val="minor"/>
    </font>
    <font>
      <sz val="8"/>
      <color theme="1" tint="0.14999847407452621"/>
      <name val="Calibri"/>
      <family val="2"/>
      <scheme val="minor"/>
    </font>
    <font>
      <i/>
      <sz val="9"/>
      <color theme="1" tint="0.14999847407452621"/>
      <name val="Calibri"/>
      <family val="2"/>
      <scheme val="minor"/>
    </font>
    <font>
      <sz val="9"/>
      <color theme="1" tint="0.14999847407452621"/>
      <name val="Calibri"/>
      <family val="2"/>
      <scheme val="minor"/>
    </font>
    <font>
      <sz val="12"/>
      <color theme="1" tint="0.14999847407452621"/>
      <name val="Calibri"/>
      <family val="2"/>
      <scheme val="minor"/>
    </font>
    <font>
      <i/>
      <u/>
      <sz val="10"/>
      <color theme="1" tint="0.14999847407452621"/>
      <name val="Calibri"/>
      <family val="2"/>
      <scheme val="minor"/>
    </font>
    <font>
      <i/>
      <u/>
      <sz val="10"/>
      <name val="Calibri"/>
      <family val="2"/>
      <scheme val="minor"/>
    </font>
    <font>
      <b/>
      <sz val="10"/>
      <color theme="1"/>
      <name val="Calibri"/>
      <family val="2"/>
      <scheme val="minor"/>
    </font>
    <font>
      <b/>
      <sz val="10"/>
      <color rgb="FF007AFF"/>
      <name val="Calibri"/>
      <family val="2"/>
      <scheme val="minor"/>
    </font>
    <font>
      <sz val="12"/>
      <color theme="1"/>
      <name val="Calibri"/>
      <family val="2"/>
      <scheme val="minor"/>
    </font>
    <font>
      <sz val="10"/>
      <color rgb="FF007AFF"/>
      <name val="Calibri"/>
      <family val="2"/>
      <scheme val="minor"/>
    </font>
    <font>
      <b/>
      <u/>
      <sz val="10"/>
      <color theme="10"/>
      <name val="Calibri"/>
      <family val="2"/>
      <scheme val="minor"/>
    </font>
    <font>
      <b/>
      <sz val="10"/>
      <color theme="10"/>
      <name val="Calibri"/>
      <family val="2"/>
      <scheme val="minor"/>
    </font>
    <font>
      <b/>
      <sz val="10"/>
      <name val="Calibri"/>
      <family val="2"/>
      <scheme val="minor"/>
    </font>
    <font>
      <sz val="8.5"/>
      <color theme="1" tint="0.14999847407452621"/>
      <name val="Calibri"/>
      <family val="2"/>
      <scheme val="minor"/>
    </font>
    <font>
      <i/>
      <u/>
      <sz val="9"/>
      <color theme="10"/>
      <name val="Calibri"/>
      <family val="2"/>
      <scheme val="minor"/>
    </font>
    <font>
      <i/>
      <sz val="9"/>
      <name val="Calibri"/>
      <family val="2"/>
      <scheme val="minor"/>
    </font>
    <font>
      <i/>
      <sz val="10"/>
      <color theme="1" tint="0.14999847407452621"/>
      <name val="Calibri"/>
      <family val="2"/>
      <scheme val="minor"/>
    </font>
    <font>
      <b/>
      <sz val="5"/>
      <color theme="1" tint="0.14999847407452621"/>
      <name val="Calibri"/>
      <family val="2"/>
      <scheme val="minor"/>
    </font>
    <font>
      <sz val="5"/>
      <color theme="1" tint="0.14999847407452621"/>
      <name val="Calibri"/>
      <family val="2"/>
      <scheme val="minor"/>
    </font>
    <font>
      <i/>
      <sz val="5"/>
      <color theme="1" tint="0.14999847407452621"/>
      <name val="Calibri"/>
      <family val="2"/>
      <scheme val="minor"/>
    </font>
    <font>
      <sz val="5"/>
      <color theme="1" tint="0.249977111117893"/>
      <name val="Calibri"/>
      <family val="2"/>
      <scheme val="minor"/>
    </font>
  </fonts>
  <fills count="24">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theme="5" tint="0.79998168889431442"/>
        <bgColor indexed="64"/>
      </patternFill>
    </fill>
    <fill>
      <patternFill patternType="solid">
        <fgColor theme="2"/>
        <bgColor indexed="64"/>
      </patternFill>
    </fill>
    <fill>
      <patternFill patternType="solid">
        <fgColor rgb="FF007AFF"/>
        <bgColor indexed="64"/>
      </patternFill>
    </fill>
    <fill>
      <patternFill patternType="solid">
        <fgColor theme="1" tint="0.14999847407452621"/>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4"/>
        <bgColor indexed="64"/>
      </patternFill>
    </fill>
    <fill>
      <patternFill patternType="solid">
        <fgColor theme="4" tint="0.39997558519241921"/>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7" tint="0.59999389629810485"/>
        <bgColor indexed="64"/>
      </patternFill>
    </fill>
    <fill>
      <patternFill patternType="solid">
        <fgColor theme="7" tint="0.39997558519241921"/>
        <bgColor indexed="64"/>
      </patternFill>
    </fill>
    <fill>
      <patternFill patternType="solid">
        <fgColor theme="5" tint="0.39997558519241921"/>
        <bgColor indexed="64"/>
      </patternFill>
    </fill>
    <fill>
      <patternFill patternType="solid">
        <fgColor rgb="FFB9DAFF"/>
        <bgColor indexed="64"/>
      </patternFill>
    </fill>
    <fill>
      <patternFill patternType="solid">
        <fgColor rgb="FFF3F9FF"/>
        <bgColor indexed="64"/>
      </patternFill>
    </fill>
  </fills>
  <borders count="20">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indexed="64"/>
      </bottom>
      <diagonal/>
    </border>
    <border>
      <left/>
      <right/>
      <top style="thin">
        <color theme="0"/>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thin">
        <color theme="0"/>
      </right>
      <top style="thin">
        <color theme="0"/>
      </top>
      <bottom style="thin">
        <color theme="0"/>
      </bottom>
      <diagonal/>
    </border>
    <border>
      <left style="thin">
        <color indexed="64"/>
      </left>
      <right style="thin">
        <color theme="0"/>
      </right>
      <top style="thin">
        <color theme="0"/>
      </top>
      <bottom style="thin">
        <color indexed="64"/>
      </bottom>
      <diagonal/>
    </border>
    <border>
      <left/>
      <right/>
      <top/>
      <bottom style="thin">
        <color theme="1" tint="0.14999847407452621"/>
      </bottom>
      <diagonal/>
    </border>
    <border>
      <left/>
      <right/>
      <top/>
      <bottom style="thin">
        <color theme="0" tint="-0.249977111117893"/>
      </bottom>
      <diagonal/>
    </border>
    <border>
      <left/>
      <right/>
      <top style="thin">
        <color theme="0" tint="-0.249977111117893"/>
      </top>
      <bottom style="thin">
        <color theme="0" tint="-0.249977111117893"/>
      </bottom>
      <diagonal/>
    </border>
    <border>
      <left/>
      <right/>
      <top/>
      <bottom style="double">
        <color theme="1" tint="0.14999847407452621"/>
      </bottom>
      <diagonal/>
    </border>
  </borders>
  <cellStyleXfs count="2">
    <xf numFmtId="0" fontId="0" fillId="0" borderId="0"/>
    <xf numFmtId="0" fontId="2" fillId="0" borderId="0" applyNumberFormat="0" applyFill="0" applyBorder="0" applyAlignment="0" applyProtection="0"/>
  </cellStyleXfs>
  <cellXfs count="181">
    <xf numFmtId="0" fontId="0" fillId="0" borderId="0" xfId="0"/>
    <xf numFmtId="0" fontId="1" fillId="0" borderId="0" xfId="0" applyFont="1" applyProtection="1"/>
    <xf numFmtId="165" fontId="1" fillId="0" borderId="0" xfId="0" applyNumberFormat="1" applyFont="1" applyProtection="1"/>
    <xf numFmtId="165" fontId="1" fillId="0" borderId="1" xfId="0" applyNumberFormat="1" applyFont="1" applyBorder="1" applyProtection="1"/>
    <xf numFmtId="0" fontId="1" fillId="0" borderId="2" xfId="0" applyFont="1" applyBorder="1" applyAlignment="1" applyProtection="1">
      <alignment horizontal="center"/>
    </xf>
    <xf numFmtId="0" fontId="1" fillId="0" borderId="3" xfId="0" applyFont="1" applyBorder="1" applyProtection="1"/>
    <xf numFmtId="0" fontId="1" fillId="0" borderId="4" xfId="0" applyFont="1" applyBorder="1" applyProtection="1"/>
    <xf numFmtId="0" fontId="1" fillId="0" borderId="2" xfId="0" applyFont="1" applyBorder="1" applyProtection="1"/>
    <xf numFmtId="0" fontId="7" fillId="0" borderId="0" xfId="0" applyFont="1" applyProtection="1"/>
    <xf numFmtId="0" fontId="7" fillId="0" borderId="0" xfId="0" applyFont="1" applyBorder="1" applyAlignment="1" applyProtection="1">
      <alignment horizontal="left" vertical="top"/>
    </xf>
    <xf numFmtId="0" fontId="6" fillId="0" borderId="0" xfId="0" applyFont="1" applyBorder="1" applyAlignment="1" applyProtection="1">
      <alignment horizontal="left" vertical="top"/>
    </xf>
    <xf numFmtId="0" fontId="8" fillId="0" borderId="0" xfId="0" applyFont="1" applyBorder="1" applyAlignment="1" applyProtection="1">
      <alignment horizontal="left" vertical="top"/>
    </xf>
    <xf numFmtId="0" fontId="9" fillId="0" borderId="0" xfId="0" applyFont="1" applyBorder="1" applyAlignment="1" applyProtection="1">
      <alignment horizontal="left" vertical="top"/>
    </xf>
    <xf numFmtId="0" fontId="13" fillId="0" borderId="0" xfId="0" applyFont="1" applyBorder="1" applyAlignment="1" applyProtection="1">
      <alignment horizontal="left" vertical="top"/>
    </xf>
    <xf numFmtId="0" fontId="11" fillId="0" borderId="0" xfId="0" applyFont="1" applyBorder="1" applyAlignment="1" applyProtection="1">
      <alignment horizontal="left" vertical="top"/>
    </xf>
    <xf numFmtId="0" fontId="15" fillId="0" borderId="0" xfId="0" applyFont="1" applyBorder="1" applyAlignment="1" applyProtection="1">
      <alignment horizontal="left" vertical="top"/>
    </xf>
    <xf numFmtId="0" fontId="12" fillId="0" borderId="0" xfId="0" applyFont="1" applyBorder="1" applyAlignment="1" applyProtection="1">
      <alignment horizontal="center" vertical="top"/>
    </xf>
    <xf numFmtId="0" fontId="11" fillId="0" borderId="0" xfId="0" applyFont="1" applyProtection="1"/>
    <xf numFmtId="0" fontId="1" fillId="13" borderId="5" xfId="0" applyFont="1" applyFill="1" applyBorder="1" applyProtection="1"/>
    <xf numFmtId="0" fontId="21" fillId="0" borderId="0" xfId="0" applyFont="1" applyAlignment="1" applyProtection="1">
      <alignment horizontal="left"/>
    </xf>
    <xf numFmtId="0" fontId="21" fillId="0" borderId="0" xfId="0" applyFont="1" applyProtection="1"/>
    <xf numFmtId="0" fontId="1" fillId="8" borderId="5" xfId="0" applyFont="1" applyFill="1" applyBorder="1" applyAlignment="1" applyProtection="1">
      <alignment horizontal="left"/>
    </xf>
    <xf numFmtId="165" fontId="1" fillId="9" borderId="5" xfId="0" applyNumberFormat="1" applyFont="1" applyFill="1" applyBorder="1" applyProtection="1"/>
    <xf numFmtId="0" fontId="1" fillId="8" borderId="5" xfId="0" applyFont="1" applyFill="1" applyBorder="1" applyProtection="1"/>
    <xf numFmtId="0" fontId="1" fillId="15" borderId="5" xfId="0" applyFont="1" applyFill="1" applyBorder="1" applyProtection="1"/>
    <xf numFmtId="0" fontId="1" fillId="16" borderId="5" xfId="0" applyFont="1" applyFill="1" applyBorder="1" applyProtection="1"/>
    <xf numFmtId="165" fontId="1" fillId="17" borderId="5" xfId="0" applyNumberFormat="1" applyFont="1" applyFill="1" applyBorder="1" applyProtection="1"/>
    <xf numFmtId="165" fontId="1" fillId="2" borderId="5" xfId="0" applyNumberFormat="1" applyFont="1" applyFill="1" applyBorder="1" applyProtection="1"/>
    <xf numFmtId="165" fontId="1" fillId="3" borderId="5" xfId="0" applyNumberFormat="1" applyFont="1" applyFill="1" applyBorder="1" applyProtection="1"/>
    <xf numFmtId="165" fontId="1" fillId="18" borderId="5" xfId="0" applyNumberFormat="1" applyFont="1" applyFill="1" applyBorder="1" applyProtection="1"/>
    <xf numFmtId="0" fontId="1" fillId="10" borderId="5" xfId="0" applyFont="1" applyFill="1" applyBorder="1" applyProtection="1"/>
    <xf numFmtId="165" fontId="1" fillId="4" borderId="5" xfId="0" applyNumberFormat="1" applyFont="1" applyFill="1" applyBorder="1" applyProtection="1"/>
    <xf numFmtId="165" fontId="1" fillId="0" borderId="0" xfId="0" applyNumberFormat="1" applyFont="1" applyFill="1" applyProtection="1"/>
    <xf numFmtId="0" fontId="23" fillId="0" borderId="0" xfId="0" applyFont="1" applyProtection="1"/>
    <xf numFmtId="0" fontId="1" fillId="8" borderId="6" xfId="0" applyFont="1" applyFill="1" applyBorder="1" applyAlignment="1" applyProtection="1">
      <alignment horizontal="left"/>
    </xf>
    <xf numFmtId="165" fontId="1" fillId="9" borderId="6" xfId="0" applyNumberFormat="1" applyFont="1" applyFill="1" applyBorder="1" applyProtection="1"/>
    <xf numFmtId="0" fontId="1" fillId="0" borderId="0" xfId="0" applyFont="1" applyFill="1" applyBorder="1" applyAlignment="1" applyProtection="1">
      <alignment horizontal="left"/>
    </xf>
    <xf numFmtId="0" fontId="1" fillId="0" borderId="0" xfId="0" applyFont="1" applyFill="1" applyProtection="1"/>
    <xf numFmtId="0" fontId="1" fillId="0" borderId="0" xfId="0" applyFont="1" applyFill="1" applyBorder="1" applyProtection="1"/>
    <xf numFmtId="0" fontId="11" fillId="8" borderId="5" xfId="0" applyFont="1" applyFill="1" applyBorder="1" applyProtection="1"/>
    <xf numFmtId="165" fontId="1" fillId="14" borderId="5" xfId="0" applyNumberFormat="1" applyFont="1" applyFill="1" applyBorder="1" applyProtection="1"/>
    <xf numFmtId="165" fontId="1" fillId="21" borderId="5" xfId="0" applyNumberFormat="1" applyFont="1" applyFill="1" applyBorder="1" applyProtection="1"/>
    <xf numFmtId="0" fontId="1" fillId="12" borderId="5" xfId="0" applyFont="1" applyFill="1" applyBorder="1" applyProtection="1"/>
    <xf numFmtId="165" fontId="1" fillId="11" borderId="5" xfId="0" applyNumberFormat="1" applyFont="1" applyFill="1" applyBorder="1" applyProtection="1"/>
    <xf numFmtId="165" fontId="1" fillId="4" borderId="6" xfId="0" applyNumberFormat="1" applyFont="1" applyFill="1" applyBorder="1" applyProtection="1"/>
    <xf numFmtId="0" fontId="21" fillId="0" borderId="11" xfId="0" applyFont="1" applyBorder="1" applyProtection="1"/>
    <xf numFmtId="0" fontId="21" fillId="0" borderId="2" xfId="0" applyFont="1" applyBorder="1" applyProtection="1"/>
    <xf numFmtId="0" fontId="21" fillId="0" borderId="13" xfId="0" applyFont="1" applyBorder="1" applyProtection="1"/>
    <xf numFmtId="0" fontId="21" fillId="0" borderId="0" xfId="0" applyFont="1" applyBorder="1" applyProtection="1"/>
    <xf numFmtId="0" fontId="1" fillId="10" borderId="14" xfId="0" applyFont="1" applyFill="1" applyBorder="1" applyProtection="1"/>
    <xf numFmtId="165" fontId="1" fillId="0" borderId="3" xfId="0" applyNumberFormat="1" applyFont="1" applyBorder="1" applyProtection="1"/>
    <xf numFmtId="0" fontId="1" fillId="19" borderId="14" xfId="0" applyFont="1" applyFill="1" applyBorder="1" applyProtection="1"/>
    <xf numFmtId="0" fontId="1" fillId="20" borderId="14" xfId="0" applyFont="1" applyFill="1" applyBorder="1" applyProtection="1"/>
    <xf numFmtId="0" fontId="1" fillId="20" borderId="15" xfId="0" applyFont="1" applyFill="1" applyBorder="1" applyProtection="1"/>
    <xf numFmtId="165" fontId="1" fillId="21" borderId="9" xfId="0" applyNumberFormat="1" applyFont="1" applyFill="1" applyBorder="1" applyProtection="1"/>
    <xf numFmtId="0" fontId="1" fillId="12" borderId="9" xfId="0" applyFont="1" applyFill="1" applyBorder="1" applyProtection="1"/>
    <xf numFmtId="165" fontId="1" fillId="11" borderId="9" xfId="0" applyNumberFormat="1" applyFont="1" applyFill="1" applyBorder="1" applyProtection="1"/>
    <xf numFmtId="165" fontId="1" fillId="0" borderId="4" xfId="0" applyNumberFormat="1" applyFont="1" applyBorder="1" applyProtection="1"/>
    <xf numFmtId="0" fontId="21" fillId="0" borderId="3" xfId="0" applyFont="1" applyBorder="1" applyProtection="1"/>
    <xf numFmtId="0" fontId="22" fillId="0" borderId="0" xfId="0" applyFont="1" applyProtection="1"/>
    <xf numFmtId="0" fontId="24" fillId="0" borderId="0" xfId="0" applyFont="1" applyProtection="1"/>
    <xf numFmtId="0" fontId="22" fillId="0" borderId="0" xfId="0" applyFont="1" applyAlignment="1" applyProtection="1">
      <alignment horizontal="right"/>
    </xf>
    <xf numFmtId="0" fontId="1" fillId="0" borderId="0" xfId="0" applyFont="1"/>
    <xf numFmtId="0" fontId="22" fillId="0" borderId="0" xfId="0" applyFont="1" applyAlignment="1" applyProtection="1">
      <alignment horizontal="right"/>
    </xf>
    <xf numFmtId="0" fontId="22" fillId="0" borderId="0" xfId="0" applyFont="1" applyProtection="1"/>
    <xf numFmtId="0" fontId="24" fillId="0" borderId="0" xfId="0" applyFont="1" applyProtection="1"/>
    <xf numFmtId="0" fontId="21" fillId="0" borderId="12" xfId="0" applyFont="1" applyBorder="1" applyProtection="1"/>
    <xf numFmtId="0" fontId="21" fillId="0" borderId="0" xfId="0" applyFont="1"/>
    <xf numFmtId="0" fontId="1" fillId="17" borderId="5" xfId="0" applyFont="1" applyFill="1" applyBorder="1" applyProtection="1"/>
    <xf numFmtId="165" fontId="1" fillId="0" borderId="0" xfId="0" applyNumberFormat="1" applyFont="1" applyFill="1" applyBorder="1" applyProtection="1"/>
    <xf numFmtId="0" fontId="22" fillId="0" borderId="0" xfId="0" applyFont="1" applyProtection="1"/>
    <xf numFmtId="0" fontId="24" fillId="0" borderId="0" xfId="0" applyFont="1" applyProtection="1"/>
    <xf numFmtId="165" fontId="1" fillId="0" borderId="0" xfId="0" applyNumberFormat="1" applyFont="1" applyBorder="1" applyProtection="1"/>
    <xf numFmtId="0" fontId="1" fillId="0" borderId="0" xfId="0" applyFont="1" applyBorder="1" applyProtection="1"/>
    <xf numFmtId="0" fontId="1" fillId="10" borderId="0" xfId="0" applyFont="1" applyFill="1" applyProtection="1"/>
    <xf numFmtId="0" fontId="1" fillId="0" borderId="3" xfId="0" applyFont="1" applyBorder="1" applyAlignment="1" applyProtection="1">
      <alignment horizontal="center"/>
    </xf>
    <xf numFmtId="0" fontId="11" fillId="0" borderId="0" xfId="0" applyFont="1" applyBorder="1" applyAlignment="1" applyProtection="1">
      <alignment horizontal="left" vertical="top"/>
    </xf>
    <xf numFmtId="0" fontId="17" fillId="0" borderId="0" xfId="0" applyFont="1" applyBorder="1" applyAlignment="1" applyProtection="1">
      <alignment horizontal="left" vertical="top"/>
    </xf>
    <xf numFmtId="0" fontId="16" fillId="0" borderId="0" xfId="0" applyFont="1" applyBorder="1" applyAlignment="1" applyProtection="1">
      <alignment horizontal="left" vertical="top"/>
    </xf>
    <xf numFmtId="0" fontId="12" fillId="0" borderId="0" xfId="0" applyFont="1" applyBorder="1" applyAlignment="1" applyProtection="1">
      <alignment horizontal="center" vertical="top"/>
    </xf>
    <xf numFmtId="0" fontId="13" fillId="0" borderId="0" xfId="0" applyFont="1" applyFill="1" applyBorder="1" applyAlignment="1" applyProtection="1">
      <alignment horizontal="right" vertical="top"/>
    </xf>
    <xf numFmtId="0" fontId="11" fillId="0" borderId="0" xfId="0" applyFont="1" applyBorder="1" applyAlignment="1" applyProtection="1">
      <alignment horizontal="right" vertical="top"/>
    </xf>
    <xf numFmtId="0" fontId="11" fillId="0" borderId="0" xfId="0" applyFont="1" applyFill="1" applyBorder="1" applyAlignment="1" applyProtection="1">
      <alignment horizontal="left" vertical="top"/>
    </xf>
    <xf numFmtId="0" fontId="13" fillId="0" borderId="0" xfId="0" applyFont="1" applyBorder="1" applyAlignment="1" applyProtection="1">
      <alignment horizontal="right" vertical="top"/>
    </xf>
    <xf numFmtId="0" fontId="17" fillId="0" borderId="0" xfId="0" applyFont="1" applyBorder="1" applyAlignment="1" applyProtection="1">
      <alignment horizontal="right" vertical="top"/>
    </xf>
    <xf numFmtId="0" fontId="11" fillId="0" borderId="17" xfId="0" applyFont="1" applyBorder="1" applyAlignment="1" applyProtection="1">
      <alignment horizontal="right" vertical="top"/>
    </xf>
    <xf numFmtId="0" fontId="13" fillId="0" borderId="18" xfId="0" applyFont="1" applyBorder="1" applyAlignment="1" applyProtection="1">
      <alignment horizontal="right" vertical="top"/>
    </xf>
    <xf numFmtId="0" fontId="11" fillId="0" borderId="16" xfId="0" applyFont="1" applyFill="1" applyBorder="1" applyAlignment="1" applyProtection="1">
      <alignment horizontal="left" vertical="top"/>
    </xf>
    <xf numFmtId="0" fontId="17" fillId="0" borderId="0" xfId="0" applyFont="1" applyFill="1" applyBorder="1" applyAlignment="1" applyProtection="1">
      <alignment horizontal="left" vertical="top"/>
    </xf>
    <xf numFmtId="0" fontId="13" fillId="4" borderId="16" xfId="0" applyFont="1" applyFill="1" applyBorder="1" applyAlignment="1" applyProtection="1">
      <alignment horizontal="left" vertical="top"/>
    </xf>
    <xf numFmtId="1" fontId="17" fillId="0" borderId="0" xfId="0" applyNumberFormat="1" applyFont="1" applyFill="1" applyBorder="1" applyAlignment="1" applyProtection="1">
      <alignment horizontal="center"/>
    </xf>
    <xf numFmtId="0" fontId="17" fillId="0" borderId="0" xfId="0" applyFont="1" applyFill="1" applyBorder="1" applyAlignment="1" applyProtection="1">
      <alignment horizontal="center"/>
    </xf>
    <xf numFmtId="0" fontId="26" fillId="0" borderId="0" xfId="1" applyFont="1" applyBorder="1" applyAlignment="1" applyProtection="1">
      <alignment horizontal="left" vertical="top"/>
    </xf>
    <xf numFmtId="0" fontId="32" fillId="0" borderId="0" xfId="0" applyFont="1" applyBorder="1" applyAlignment="1" applyProtection="1">
      <alignment horizontal="left" vertical="top"/>
    </xf>
    <xf numFmtId="0" fontId="33" fillId="0" borderId="0" xfId="0" applyFont="1" applyBorder="1" applyAlignment="1" applyProtection="1">
      <alignment horizontal="left" vertical="top"/>
    </xf>
    <xf numFmtId="164" fontId="34" fillId="0" borderId="0" xfId="0" applyNumberFormat="1" applyFont="1" applyFill="1" applyBorder="1" applyAlignment="1" applyProtection="1">
      <alignment horizontal="left" vertical="top"/>
    </xf>
    <xf numFmtId="0" fontId="35" fillId="0" borderId="0" xfId="0" applyFont="1" applyBorder="1" applyAlignment="1" applyProtection="1">
      <alignment horizontal="left" vertical="top"/>
    </xf>
    <xf numFmtId="0" fontId="11" fillId="0" borderId="0" xfId="0" applyFont="1" applyFill="1" applyBorder="1" applyAlignment="1" applyProtection="1">
      <alignment horizontal="center" vertical="top"/>
    </xf>
    <xf numFmtId="0" fontId="13" fillId="0" borderId="16" xfId="0" applyFont="1" applyFill="1" applyBorder="1" applyAlignment="1" applyProtection="1">
      <alignment horizontal="left" vertical="top"/>
    </xf>
    <xf numFmtId="0" fontId="11" fillId="0" borderId="19" xfId="0" applyFont="1" applyFill="1" applyBorder="1" applyAlignment="1" applyProtection="1">
      <alignment horizontal="left" vertical="top"/>
    </xf>
    <xf numFmtId="0" fontId="29" fillId="0" borderId="0" xfId="1" applyFont="1" applyBorder="1" applyAlignment="1" applyProtection="1">
      <alignment horizontal="left" vertical="top"/>
      <protection locked="0"/>
    </xf>
    <xf numFmtId="0" fontId="11" fillId="0" borderId="0" xfId="0" applyFont="1" applyBorder="1" applyAlignment="1" applyProtection="1">
      <alignment horizontal="left" vertical="top"/>
    </xf>
    <xf numFmtId="0" fontId="11" fillId="0" borderId="17" xfId="0" applyFont="1" applyBorder="1" applyAlignment="1" applyProtection="1">
      <alignment horizontal="left" vertical="top"/>
    </xf>
    <xf numFmtId="0" fontId="13" fillId="0" borderId="18" xfId="0" applyFont="1" applyBorder="1" applyAlignment="1" applyProtection="1">
      <alignment horizontal="left" vertical="top"/>
    </xf>
    <xf numFmtId="0" fontId="26" fillId="0" borderId="0" xfId="1" applyFont="1" applyBorder="1" applyAlignment="1" applyProtection="1">
      <alignment horizontal="left" vertical="top" wrapText="1"/>
      <protection locked="0"/>
    </xf>
    <xf numFmtId="0" fontId="26" fillId="0" borderId="0" xfId="1" applyFont="1" applyBorder="1" applyAlignment="1" applyProtection="1">
      <alignment horizontal="left" vertical="top"/>
      <protection locked="0"/>
    </xf>
    <xf numFmtId="0" fontId="17" fillId="0" borderId="0" xfId="0" applyFont="1" applyBorder="1" applyAlignment="1" applyProtection="1">
      <alignment horizontal="left" vertical="top"/>
    </xf>
    <xf numFmtId="0" fontId="17" fillId="4" borderId="16" xfId="0" applyFont="1" applyFill="1" applyBorder="1" applyAlignment="1" applyProtection="1">
      <alignment horizontal="center"/>
      <protection locked="0"/>
    </xf>
    <xf numFmtId="0" fontId="16" fillId="0" borderId="0" xfId="0" applyFont="1" applyBorder="1" applyAlignment="1" applyProtection="1">
      <alignment horizontal="left" vertical="top"/>
    </xf>
    <xf numFmtId="1" fontId="17" fillId="4" borderId="16" xfId="0" applyNumberFormat="1" applyFont="1" applyFill="1" applyBorder="1" applyAlignment="1" applyProtection="1">
      <alignment horizontal="center"/>
      <protection locked="0"/>
    </xf>
    <xf numFmtId="0" fontId="18" fillId="0" borderId="0" xfId="0" applyFont="1" applyBorder="1" applyAlignment="1" applyProtection="1">
      <alignment horizontal="center" vertical="center" wrapText="1"/>
    </xf>
    <xf numFmtId="0" fontId="28" fillId="0" borderId="0" xfId="0" applyFont="1" applyBorder="1" applyAlignment="1" applyProtection="1">
      <alignment horizontal="center" vertical="top"/>
    </xf>
    <xf numFmtId="4" fontId="11" fillId="0" borderId="16" xfId="0" applyNumberFormat="1" applyFont="1" applyFill="1" applyBorder="1" applyAlignment="1" applyProtection="1">
      <alignment horizontal="right"/>
    </xf>
    <xf numFmtId="4" fontId="11" fillId="0" borderId="19" xfId="0" applyNumberFormat="1" applyFont="1" applyFill="1" applyBorder="1" applyAlignment="1" applyProtection="1">
      <alignment horizontal="right"/>
    </xf>
    <xf numFmtId="4" fontId="13" fillId="0" borderId="16" xfId="0" applyNumberFormat="1" applyFont="1" applyFill="1" applyBorder="1" applyAlignment="1" applyProtection="1">
      <alignment horizontal="right"/>
    </xf>
    <xf numFmtId="4" fontId="13" fillId="4" borderId="16" xfId="0" applyNumberFormat="1" applyFont="1" applyFill="1" applyBorder="1" applyAlignment="1" applyProtection="1">
      <alignment horizontal="right"/>
      <protection locked="0"/>
    </xf>
    <xf numFmtId="0" fontId="16" fillId="0" borderId="17" xfId="0" applyFont="1" applyBorder="1" applyAlignment="1" applyProtection="1">
      <alignment horizontal="left" vertical="top"/>
    </xf>
    <xf numFmtId="0" fontId="10" fillId="0" borderId="0" xfId="0" applyFont="1" applyBorder="1" applyAlignment="1" applyProtection="1">
      <alignment horizontal="center" vertical="top"/>
    </xf>
    <xf numFmtId="0" fontId="7" fillId="0" borderId="0" xfId="0" applyFont="1" applyBorder="1" applyAlignment="1" applyProtection="1">
      <alignment horizontal="justify" vertical="top" wrapText="1"/>
    </xf>
    <xf numFmtId="0" fontId="12" fillId="0" borderId="0" xfId="0" applyFont="1" applyBorder="1" applyAlignment="1" applyProtection="1">
      <alignment horizontal="center" vertical="top"/>
    </xf>
    <xf numFmtId="0" fontId="13" fillId="2" borderId="0" xfId="0" applyFont="1" applyFill="1" applyBorder="1" applyAlignment="1" applyProtection="1">
      <alignment horizontal="center" vertical="top"/>
    </xf>
    <xf numFmtId="0" fontId="11" fillId="4" borderId="16" xfId="0" applyFont="1" applyFill="1" applyBorder="1" applyAlignment="1" applyProtection="1">
      <alignment horizontal="left"/>
      <protection locked="0"/>
    </xf>
    <xf numFmtId="0" fontId="11" fillId="4" borderId="16" xfId="0" applyNumberFormat="1" applyFont="1" applyFill="1" applyBorder="1" applyAlignment="1" applyProtection="1">
      <alignment horizontal="left"/>
      <protection locked="0"/>
    </xf>
    <xf numFmtId="0" fontId="13" fillId="0" borderId="0" xfId="0" applyFont="1" applyFill="1" applyBorder="1" applyAlignment="1" applyProtection="1">
      <alignment horizontal="right" vertical="top"/>
    </xf>
    <xf numFmtId="164" fontId="11" fillId="4" borderId="16" xfId="0" applyNumberFormat="1" applyFont="1" applyFill="1" applyBorder="1" applyAlignment="1" applyProtection="1">
      <alignment horizontal="center"/>
      <protection locked="0"/>
    </xf>
    <xf numFmtId="0" fontId="12" fillId="0" borderId="0" xfId="0" applyFont="1" applyBorder="1" applyAlignment="1" applyProtection="1">
      <alignment horizontal="left" vertical="top"/>
    </xf>
    <xf numFmtId="164" fontId="12" fillId="0" borderId="0" xfId="0" applyNumberFormat="1" applyFont="1" applyFill="1" applyBorder="1" applyAlignment="1" applyProtection="1">
      <alignment horizontal="left" vertical="top"/>
    </xf>
    <xf numFmtId="4" fontId="11" fillId="0" borderId="0" xfId="0" applyNumberFormat="1" applyFont="1" applyFill="1" applyBorder="1" applyAlignment="1" applyProtection="1">
      <alignment horizontal="right"/>
    </xf>
    <xf numFmtId="0" fontId="24" fillId="0" borderId="0" xfId="0" applyFont="1" applyAlignment="1" applyProtection="1">
      <alignment horizontal="right"/>
    </xf>
    <xf numFmtId="0" fontId="22" fillId="0" borderId="0" xfId="0" applyFont="1" applyAlignment="1" applyProtection="1">
      <alignment horizontal="right"/>
    </xf>
    <xf numFmtId="0" fontId="22" fillId="0" borderId="0" xfId="0" applyFont="1" applyProtection="1"/>
    <xf numFmtId="0" fontId="24" fillId="0" borderId="0" xfId="0" applyFont="1" applyProtection="1"/>
    <xf numFmtId="165" fontId="24" fillId="0" borderId="0" xfId="0" applyNumberFormat="1" applyFont="1" applyProtection="1"/>
    <xf numFmtId="0" fontId="5" fillId="5" borderId="5" xfId="0" applyFont="1" applyFill="1" applyBorder="1" applyProtection="1"/>
    <xf numFmtId="165" fontId="5" fillId="0" borderId="5" xfId="0" applyNumberFormat="1" applyFont="1" applyBorder="1" applyAlignment="1" applyProtection="1">
      <alignment horizontal="right"/>
    </xf>
    <xf numFmtId="0" fontId="11" fillId="5" borderId="5" xfId="0" applyFont="1" applyFill="1" applyBorder="1" applyProtection="1"/>
    <xf numFmtId="2" fontId="11" fillId="0" borderId="5" xfId="0" applyNumberFormat="1" applyFont="1" applyBorder="1" applyProtection="1"/>
    <xf numFmtId="2" fontId="11" fillId="0" borderId="5" xfId="0" applyNumberFormat="1" applyFont="1" applyBorder="1" applyAlignment="1" applyProtection="1">
      <alignment horizontal="right"/>
    </xf>
    <xf numFmtId="165" fontId="11" fillId="0" borderId="5" xfId="0" applyNumberFormat="1" applyFont="1" applyBorder="1" applyAlignment="1" applyProtection="1">
      <alignment horizontal="right"/>
    </xf>
    <xf numFmtId="2" fontId="11" fillId="4" borderId="5" xfId="0" applyNumberFormat="1" applyFont="1" applyFill="1" applyBorder="1" applyAlignment="1" applyProtection="1">
      <alignment horizontal="right"/>
      <protection locked="0"/>
    </xf>
    <xf numFmtId="1" fontId="11" fillId="4" borderId="5" xfId="0" applyNumberFormat="1" applyFont="1" applyFill="1" applyBorder="1" applyAlignment="1" applyProtection="1">
      <alignment horizontal="right"/>
      <protection locked="0"/>
    </xf>
    <xf numFmtId="2" fontId="11" fillId="7" borderId="5" xfId="0" applyNumberFormat="1" applyFont="1" applyFill="1" applyBorder="1" applyProtection="1">
      <protection locked="0"/>
    </xf>
    <xf numFmtId="165" fontId="11" fillId="4" borderId="5" xfId="0" applyNumberFormat="1" applyFont="1" applyFill="1" applyBorder="1" applyAlignment="1" applyProtection="1">
      <alignment horizontal="right"/>
      <protection locked="0"/>
    </xf>
    <xf numFmtId="0" fontId="11" fillId="4" borderId="5" xfId="0" applyFont="1" applyFill="1" applyBorder="1" applyAlignment="1" applyProtection="1">
      <alignment horizontal="right"/>
      <protection locked="0"/>
    </xf>
    <xf numFmtId="0" fontId="13" fillId="3" borderId="5" xfId="0" applyFont="1" applyFill="1" applyBorder="1" applyAlignment="1" applyProtection="1">
      <alignment horizontal="center"/>
    </xf>
    <xf numFmtId="0" fontId="13" fillId="3" borderId="5" xfId="0" applyFont="1" applyFill="1" applyBorder="1" applyProtection="1"/>
    <xf numFmtId="0" fontId="13" fillId="5" borderId="6" xfId="0" applyFont="1" applyFill="1" applyBorder="1" applyProtection="1"/>
    <xf numFmtId="0" fontId="13" fillId="5" borderId="7" xfId="0" applyFont="1" applyFill="1" applyBorder="1" applyProtection="1"/>
    <xf numFmtId="0" fontId="13" fillId="5" borderId="8" xfId="0" applyFont="1" applyFill="1" applyBorder="1" applyProtection="1"/>
    <xf numFmtId="0" fontId="13" fillId="4" borderId="6" xfId="0" applyFont="1" applyFill="1" applyBorder="1" applyAlignment="1" applyProtection="1">
      <alignment horizontal="right"/>
      <protection locked="0"/>
    </xf>
    <xf numFmtId="0" fontId="13" fillId="4" borderId="7" xfId="0" applyFont="1" applyFill="1" applyBorder="1" applyAlignment="1" applyProtection="1">
      <alignment horizontal="right"/>
      <protection locked="0"/>
    </xf>
    <xf numFmtId="0" fontId="13" fillId="4" borderId="8" xfId="0" applyFont="1" applyFill="1" applyBorder="1" applyAlignment="1" applyProtection="1">
      <alignment horizontal="right"/>
      <protection locked="0"/>
    </xf>
    <xf numFmtId="0" fontId="11" fillId="4" borderId="5" xfId="0" applyNumberFormat="1" applyFont="1" applyFill="1" applyBorder="1" applyAlignment="1" applyProtection="1">
      <alignment horizontal="right"/>
      <protection locked="0"/>
    </xf>
    <xf numFmtId="2" fontId="11" fillId="4" borderId="5" xfId="0" applyNumberFormat="1" applyFont="1" applyFill="1" applyBorder="1" applyProtection="1">
      <protection locked="0"/>
    </xf>
    <xf numFmtId="0" fontId="22" fillId="0" borderId="7" xfId="0" applyFont="1" applyBorder="1" applyAlignment="1" applyProtection="1">
      <alignment horizontal="right"/>
    </xf>
    <xf numFmtId="0" fontId="3" fillId="6" borderId="5" xfId="0" applyFont="1" applyFill="1" applyBorder="1" applyAlignment="1" applyProtection="1">
      <alignment horizontal="center" vertical="top"/>
    </xf>
    <xf numFmtId="165" fontId="13" fillId="0" borderId="5" xfId="0" applyNumberFormat="1" applyFont="1" applyBorder="1" applyAlignment="1" applyProtection="1">
      <alignment horizontal="right"/>
    </xf>
    <xf numFmtId="0" fontId="13" fillId="0" borderId="5" xfId="0" applyFont="1" applyBorder="1" applyProtection="1"/>
    <xf numFmtId="0" fontId="13" fillId="0" borderId="5" xfId="0" applyFont="1" applyBorder="1" applyAlignment="1" applyProtection="1">
      <alignment horizontal="left"/>
    </xf>
    <xf numFmtId="10" fontId="13" fillId="0" borderId="5" xfId="0" applyNumberFormat="1" applyFont="1" applyBorder="1" applyProtection="1"/>
    <xf numFmtId="0" fontId="31" fillId="0" borderId="5" xfId="0" applyFont="1" applyBorder="1" applyAlignment="1" applyProtection="1">
      <alignment horizontal="left" vertical="top" wrapText="1"/>
    </xf>
    <xf numFmtId="165" fontId="11" fillId="7" borderId="5" xfId="0" applyNumberFormat="1" applyFont="1" applyFill="1" applyBorder="1" applyAlignment="1" applyProtection="1">
      <alignment horizontal="right"/>
      <protection locked="0"/>
    </xf>
    <xf numFmtId="165" fontId="11" fillId="0" borderId="5" xfId="0" applyNumberFormat="1" applyFont="1" applyFill="1" applyBorder="1" applyAlignment="1" applyProtection="1">
      <alignment horizontal="right"/>
    </xf>
    <xf numFmtId="0" fontId="11" fillId="7" borderId="5" xfId="0" applyFont="1" applyFill="1" applyBorder="1" applyAlignment="1" applyProtection="1">
      <alignment horizontal="right"/>
      <protection locked="0"/>
    </xf>
    <xf numFmtId="165" fontId="11" fillId="7" borderId="5" xfId="0" applyNumberFormat="1" applyFont="1" applyFill="1" applyBorder="1" applyProtection="1">
      <protection locked="0"/>
    </xf>
    <xf numFmtId="0" fontId="13" fillId="5" borderId="5" xfId="0" applyFont="1" applyFill="1" applyBorder="1" applyProtection="1"/>
    <xf numFmtId="0" fontId="13" fillId="4" borderId="5" xfId="0" applyNumberFormat="1" applyFont="1" applyFill="1" applyBorder="1" applyAlignment="1" applyProtection="1">
      <alignment horizontal="right"/>
      <protection locked="0"/>
    </xf>
    <xf numFmtId="3" fontId="13" fillId="4" borderId="5" xfId="0" applyNumberFormat="1" applyFont="1" applyFill="1" applyBorder="1" applyAlignment="1" applyProtection="1">
      <alignment horizontal="right"/>
      <protection locked="0"/>
    </xf>
    <xf numFmtId="10" fontId="11" fillId="4" borderId="5" xfId="0" applyNumberFormat="1" applyFont="1" applyFill="1" applyBorder="1" applyAlignment="1" applyProtection="1">
      <alignment horizontal="right"/>
      <protection locked="0"/>
    </xf>
    <xf numFmtId="0" fontId="13" fillId="4" borderId="5" xfId="0" applyFont="1" applyFill="1" applyBorder="1" applyAlignment="1" applyProtection="1">
      <alignment horizontal="right"/>
      <protection locked="0"/>
    </xf>
    <xf numFmtId="165" fontId="24" fillId="0" borderId="0" xfId="0" applyNumberFormat="1" applyFont="1" applyAlignment="1" applyProtection="1">
      <alignment horizontal="right"/>
    </xf>
    <xf numFmtId="0" fontId="22" fillId="0" borderId="10" xfId="0" applyFont="1" applyBorder="1" applyAlignment="1" applyProtection="1">
      <alignment horizontal="right"/>
    </xf>
    <xf numFmtId="0" fontId="22" fillId="5" borderId="5" xfId="0" applyFont="1" applyFill="1" applyBorder="1" applyProtection="1"/>
    <xf numFmtId="165" fontId="22" fillId="23" borderId="5" xfId="0" applyNumberFormat="1" applyFont="1" applyFill="1" applyBorder="1" applyAlignment="1" applyProtection="1">
      <alignment horizontal="right"/>
      <protection locked="0"/>
    </xf>
    <xf numFmtId="0" fontId="11" fillId="5" borderId="6" xfId="0" applyFont="1" applyFill="1" applyBorder="1" applyProtection="1"/>
    <xf numFmtId="0" fontId="11" fillId="5" borderId="7" xfId="0" applyFont="1" applyFill="1" applyBorder="1" applyProtection="1"/>
    <xf numFmtId="0" fontId="11" fillId="5" borderId="8" xfId="0" applyFont="1" applyFill="1" applyBorder="1" applyProtection="1"/>
    <xf numFmtId="0" fontId="11" fillId="22" borderId="6" xfId="0" applyNumberFormat="1" applyFont="1" applyFill="1" applyBorder="1" applyAlignment="1" applyProtection="1">
      <alignment horizontal="right"/>
      <protection locked="0"/>
    </xf>
    <xf numFmtId="0" fontId="11" fillId="22" borderId="7" xfId="0" applyNumberFormat="1" applyFont="1" applyFill="1" applyBorder="1" applyAlignment="1" applyProtection="1">
      <alignment horizontal="right"/>
      <protection locked="0"/>
    </xf>
    <xf numFmtId="0" fontId="11" fillId="22" borderId="8" xfId="0" applyNumberFormat="1" applyFont="1" applyFill="1" applyBorder="1" applyAlignment="1" applyProtection="1">
      <alignment horizontal="right"/>
      <protection locked="0"/>
    </xf>
    <xf numFmtId="0" fontId="11" fillId="22" borderId="5" xfId="0" applyNumberFormat="1" applyFont="1" applyFill="1" applyBorder="1" applyAlignment="1" applyProtection="1">
      <alignment horizontal="right"/>
      <protection locked="0"/>
    </xf>
  </cellXfs>
  <cellStyles count="2">
    <cellStyle name="Hyperlink" xfId="1" builtinId="8"/>
    <cellStyle name="Normal" xfId="0" builtinId="0"/>
  </cellStyles>
  <dxfs count="315">
    <dxf>
      <font>
        <b val="0"/>
        <i val="0"/>
        <strike val="0"/>
        <condense val="0"/>
        <extend val="0"/>
        <outline val="0"/>
        <shadow val="0"/>
        <u val="none"/>
        <vertAlign val="baseline"/>
        <sz val="10"/>
        <color theme="1"/>
        <name val="Calibri"/>
        <scheme val="minor"/>
      </font>
      <protection locked="1" hidden="0"/>
    </dxf>
    <dxf>
      <font>
        <b val="0"/>
        <i val="0"/>
        <strike val="0"/>
        <condense val="0"/>
        <extend val="0"/>
        <outline val="0"/>
        <shadow val="0"/>
        <u val="none"/>
        <vertAlign val="baseline"/>
        <sz val="10"/>
        <color theme="1"/>
        <name val="Calibri"/>
        <scheme val="minor"/>
      </font>
      <protection locked="1" hidden="0"/>
    </dxf>
    <dxf>
      <font>
        <b val="0"/>
        <i val="0"/>
        <strike val="0"/>
        <condense val="0"/>
        <extend val="0"/>
        <outline val="0"/>
        <shadow val="0"/>
        <u val="none"/>
        <vertAlign val="baseline"/>
        <sz val="10"/>
        <color theme="1"/>
        <name val="Calibri"/>
        <scheme val="minor"/>
      </font>
      <protection locked="1" hidden="0"/>
    </dxf>
    <dxf>
      <font>
        <b val="0"/>
        <i val="0"/>
        <strike val="0"/>
        <condense val="0"/>
        <extend val="0"/>
        <outline val="0"/>
        <shadow val="0"/>
        <u val="none"/>
        <vertAlign val="baseline"/>
        <sz val="10"/>
        <color theme="1"/>
        <name val="Calibri"/>
        <scheme val="minor"/>
      </font>
      <protection locked="1" hidden="0"/>
    </dxf>
    <dxf>
      <font>
        <b val="0"/>
        <i val="0"/>
        <strike val="0"/>
        <condense val="0"/>
        <extend val="0"/>
        <outline val="0"/>
        <shadow val="0"/>
        <u val="none"/>
        <vertAlign val="baseline"/>
        <sz val="10"/>
        <color theme="1"/>
        <name val="Calibri"/>
        <scheme val="minor"/>
      </font>
      <protection locked="1" hidden="0"/>
    </dxf>
    <dxf>
      <font>
        <b val="0"/>
        <i val="0"/>
        <strike val="0"/>
        <condense val="0"/>
        <extend val="0"/>
        <outline val="0"/>
        <shadow val="0"/>
        <u val="none"/>
        <vertAlign val="baseline"/>
        <sz val="10"/>
        <color theme="1" tint="0.14999847407452621"/>
        <name val="Calibri"/>
        <scheme val="minor"/>
      </font>
      <protection locked="1" hidden="0"/>
    </dxf>
    <dxf>
      <font>
        <b val="0"/>
        <i val="0"/>
        <strike val="0"/>
        <condense val="0"/>
        <extend val="0"/>
        <outline val="0"/>
        <shadow val="0"/>
        <u val="none"/>
        <vertAlign val="baseline"/>
        <sz val="10"/>
        <color theme="1"/>
        <name val="Calibri"/>
        <scheme val="minor"/>
      </font>
      <protection locked="1" hidden="0"/>
    </dxf>
    <dxf>
      <font>
        <b val="0"/>
        <i val="0"/>
        <strike val="0"/>
        <condense val="0"/>
        <extend val="0"/>
        <outline val="0"/>
        <shadow val="0"/>
        <u val="none"/>
        <vertAlign val="baseline"/>
        <sz val="10"/>
        <color theme="1"/>
        <name val="Calibri"/>
        <scheme val="minor"/>
      </font>
      <protection locked="1" hidden="0"/>
    </dxf>
    <dxf>
      <font>
        <b val="0"/>
        <i val="0"/>
        <strike val="0"/>
        <condense val="0"/>
        <extend val="0"/>
        <outline val="0"/>
        <shadow val="0"/>
        <u val="none"/>
        <vertAlign val="baseline"/>
        <sz val="10"/>
        <color theme="1" tint="0.14999847407452621"/>
        <name val="Calibri"/>
        <scheme val="minor"/>
      </font>
      <protection locked="1" hidden="0"/>
    </dxf>
    <dxf>
      <font>
        <b val="0"/>
        <i val="0"/>
        <strike val="0"/>
        <condense val="0"/>
        <extend val="0"/>
        <outline val="0"/>
        <shadow val="0"/>
        <u val="none"/>
        <vertAlign val="baseline"/>
        <sz val="10"/>
        <color theme="1"/>
        <name val="Calibri"/>
        <scheme val="minor"/>
      </font>
      <protection locked="1" hidden="0"/>
    </dxf>
    <dxf>
      <font>
        <b val="0"/>
        <i val="0"/>
        <strike val="0"/>
        <condense val="0"/>
        <extend val="0"/>
        <outline val="0"/>
        <shadow val="0"/>
        <u val="none"/>
        <vertAlign val="baseline"/>
        <sz val="10"/>
        <color theme="1"/>
        <name val="Calibri"/>
        <scheme val="minor"/>
      </font>
      <protection locked="1" hidden="0"/>
    </dxf>
    <dxf>
      <font>
        <b val="0"/>
        <i val="0"/>
        <strike val="0"/>
        <condense val="0"/>
        <extend val="0"/>
        <outline val="0"/>
        <shadow val="0"/>
        <u val="none"/>
        <vertAlign val="baseline"/>
        <sz val="10"/>
        <color theme="1"/>
        <name val="Calibri"/>
        <scheme val="minor"/>
      </font>
      <protection locked="1" hidden="0"/>
    </dxf>
    <dxf>
      <font>
        <b val="0"/>
        <i val="0"/>
        <strike val="0"/>
        <condense val="0"/>
        <extend val="0"/>
        <outline val="0"/>
        <shadow val="0"/>
        <u val="none"/>
        <vertAlign val="baseline"/>
        <sz val="10"/>
        <color theme="1"/>
        <name val="Calibri"/>
        <scheme val="minor"/>
      </font>
      <protection locked="1" hidden="0"/>
    </dxf>
    <dxf>
      <font>
        <b val="0"/>
        <i val="0"/>
        <strike val="0"/>
        <condense val="0"/>
        <extend val="0"/>
        <outline val="0"/>
        <shadow val="0"/>
        <u val="none"/>
        <vertAlign val="baseline"/>
        <sz val="10"/>
        <color theme="1"/>
        <name val="Calibri"/>
        <scheme val="minor"/>
      </font>
      <protection locked="1" hidden="0"/>
    </dxf>
    <dxf>
      <font>
        <b val="0"/>
        <i val="0"/>
        <strike val="0"/>
        <condense val="0"/>
        <extend val="0"/>
        <outline val="0"/>
        <shadow val="0"/>
        <u val="none"/>
        <vertAlign val="baseline"/>
        <sz val="10"/>
        <color theme="1"/>
        <name val="Calibri"/>
        <scheme val="minor"/>
      </font>
      <protection locked="1" hidden="0"/>
    </dxf>
    <dxf>
      <font>
        <b val="0"/>
        <i val="0"/>
        <strike val="0"/>
        <condense val="0"/>
        <extend val="0"/>
        <outline val="0"/>
        <shadow val="0"/>
        <u val="none"/>
        <vertAlign val="baseline"/>
        <sz val="10"/>
        <color theme="1"/>
        <name val="Calibri"/>
        <scheme val="minor"/>
      </font>
      <protection locked="1" hidden="0"/>
    </dxf>
    <dxf>
      <font>
        <b val="0"/>
        <i val="0"/>
        <strike val="0"/>
        <condense val="0"/>
        <extend val="0"/>
        <outline val="0"/>
        <shadow val="0"/>
        <u val="none"/>
        <vertAlign val="baseline"/>
        <sz val="10"/>
        <color theme="1"/>
        <name val="Calibri"/>
        <scheme val="minor"/>
      </font>
      <protection locked="1" hidden="0"/>
    </dxf>
    <dxf>
      <font>
        <b val="0"/>
        <i val="0"/>
        <strike val="0"/>
        <condense val="0"/>
        <extend val="0"/>
        <outline val="0"/>
        <shadow val="0"/>
        <u val="none"/>
        <vertAlign val="baseline"/>
        <sz val="10"/>
        <color theme="1"/>
        <name val="Calibri"/>
        <scheme val="minor"/>
      </font>
      <protection locked="1" hidden="0"/>
    </dxf>
    <dxf>
      <font>
        <b val="0"/>
        <i val="0"/>
        <strike val="0"/>
        <condense val="0"/>
        <extend val="0"/>
        <outline val="0"/>
        <shadow val="0"/>
        <u val="none"/>
        <vertAlign val="baseline"/>
        <sz val="10"/>
        <color theme="1"/>
        <name val="Calibri"/>
        <scheme val="minor"/>
      </font>
      <protection locked="1" hidden="0"/>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b val="0"/>
        <i val="0"/>
        <strike val="0"/>
        <condense val="0"/>
        <extend val="0"/>
        <outline val="0"/>
        <shadow val="0"/>
        <u val="none"/>
        <vertAlign val="baseline"/>
        <sz val="10"/>
        <color theme="1"/>
        <name val="Calibri"/>
        <scheme val="minor"/>
      </font>
      <protection locked="1" hidden="0"/>
    </dxf>
    <dxf>
      <font>
        <b val="0"/>
        <i val="0"/>
        <strike val="0"/>
        <condense val="0"/>
        <extend val="0"/>
        <outline val="0"/>
        <shadow val="0"/>
        <u val="none"/>
        <vertAlign val="baseline"/>
        <sz val="10"/>
        <color theme="1"/>
        <name val="Calibri"/>
        <scheme val="minor"/>
      </font>
      <protection locked="1" hidden="0"/>
    </dxf>
    <dxf>
      <font>
        <b val="0"/>
        <i val="0"/>
        <strike val="0"/>
        <condense val="0"/>
        <extend val="0"/>
        <outline val="0"/>
        <shadow val="0"/>
        <u val="none"/>
        <vertAlign val="baseline"/>
        <sz val="10"/>
        <color theme="1"/>
        <name val="Calibri"/>
        <scheme val="minor"/>
      </font>
      <protection locked="1" hidden="0"/>
    </dxf>
    <dxf>
      <font>
        <b val="0"/>
        <i val="0"/>
        <strike val="0"/>
        <condense val="0"/>
        <extend val="0"/>
        <outline val="0"/>
        <shadow val="0"/>
        <u val="none"/>
        <vertAlign val="baseline"/>
        <sz val="10"/>
        <color theme="1"/>
        <name val="Calibri"/>
        <scheme val="minor"/>
      </font>
      <protection locked="1" hidden="0"/>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b val="0"/>
        <i val="0"/>
        <strike val="0"/>
        <condense val="0"/>
        <extend val="0"/>
        <outline val="0"/>
        <shadow val="0"/>
        <u val="none"/>
        <vertAlign val="baseline"/>
        <sz val="10"/>
        <color theme="1"/>
        <name val="Calibri"/>
        <scheme val="minor"/>
      </font>
      <protection locked="1" hidden="0"/>
    </dxf>
    <dxf>
      <font>
        <b val="0"/>
        <i val="0"/>
        <strike val="0"/>
        <condense val="0"/>
        <extend val="0"/>
        <outline val="0"/>
        <shadow val="0"/>
        <u val="none"/>
        <vertAlign val="baseline"/>
        <sz val="10"/>
        <color theme="1"/>
        <name val="Calibri"/>
        <scheme val="minor"/>
      </font>
      <protection locked="1" hidden="0"/>
    </dxf>
    <dxf>
      <font>
        <b val="0"/>
        <i val="0"/>
        <strike val="0"/>
        <condense val="0"/>
        <extend val="0"/>
        <outline val="0"/>
        <shadow val="0"/>
        <u val="none"/>
        <vertAlign val="baseline"/>
        <sz val="10"/>
        <color theme="1"/>
        <name val="Calibri"/>
        <scheme val="minor"/>
      </font>
      <protection locked="1" hidden="0"/>
    </dxf>
    <dxf>
      <font>
        <b val="0"/>
        <i val="0"/>
        <strike val="0"/>
        <condense val="0"/>
        <extend val="0"/>
        <outline val="0"/>
        <shadow val="0"/>
        <u val="none"/>
        <vertAlign val="baseline"/>
        <sz val="10"/>
        <color theme="1"/>
        <name val="Calibri"/>
        <scheme val="minor"/>
      </font>
      <protection locked="1" hidden="0"/>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b val="0"/>
        <i val="0"/>
        <strike val="0"/>
        <condense val="0"/>
        <extend val="0"/>
        <outline val="0"/>
        <shadow val="0"/>
        <u val="none"/>
        <vertAlign val="baseline"/>
        <sz val="10"/>
        <color theme="1"/>
        <name val="Calibri"/>
        <scheme val="minor"/>
      </font>
      <protection locked="1" hidden="0"/>
    </dxf>
    <dxf>
      <font>
        <b val="0"/>
        <i val="0"/>
        <strike val="0"/>
        <condense val="0"/>
        <extend val="0"/>
        <outline val="0"/>
        <shadow val="0"/>
        <u val="none"/>
        <vertAlign val="baseline"/>
        <sz val="10"/>
        <color theme="1"/>
        <name val="Calibri"/>
        <scheme val="minor"/>
      </font>
      <protection locked="1" hidden="0"/>
    </dxf>
    <dxf>
      <font>
        <b val="0"/>
        <i val="0"/>
        <strike val="0"/>
        <condense val="0"/>
        <extend val="0"/>
        <outline val="0"/>
        <shadow val="0"/>
        <u val="none"/>
        <vertAlign val="baseline"/>
        <sz val="10"/>
        <color theme="1"/>
        <name val="Calibri"/>
        <scheme val="minor"/>
      </font>
      <protection locked="1" hidden="0"/>
    </dxf>
    <dxf>
      <font>
        <b val="0"/>
        <i val="0"/>
        <strike val="0"/>
        <condense val="0"/>
        <extend val="0"/>
        <outline val="0"/>
        <shadow val="0"/>
        <u val="none"/>
        <vertAlign val="baseline"/>
        <sz val="10"/>
        <color theme="1"/>
        <name val="Calibri"/>
        <scheme val="minor"/>
      </font>
      <protection locked="1" hidden="0"/>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b val="0"/>
        <i val="0"/>
        <strike val="0"/>
        <condense val="0"/>
        <extend val="0"/>
        <outline val="0"/>
        <shadow val="0"/>
        <u val="none"/>
        <vertAlign val="baseline"/>
        <sz val="10"/>
        <color theme="1"/>
        <name val="Calibri"/>
        <scheme val="minor"/>
      </font>
      <protection locked="1" hidden="0"/>
    </dxf>
    <dxf>
      <font>
        <b val="0"/>
        <i val="0"/>
        <strike val="0"/>
        <condense val="0"/>
        <extend val="0"/>
        <outline val="0"/>
        <shadow val="0"/>
        <u val="none"/>
        <vertAlign val="baseline"/>
        <sz val="10"/>
        <color theme="1"/>
        <name val="Calibri"/>
        <scheme val="minor"/>
      </font>
      <protection locked="1" hidden="0"/>
    </dxf>
    <dxf>
      <font>
        <b val="0"/>
        <i val="0"/>
        <strike val="0"/>
        <condense val="0"/>
        <extend val="0"/>
        <outline val="0"/>
        <shadow val="0"/>
        <u val="none"/>
        <vertAlign val="baseline"/>
        <sz val="10"/>
        <color theme="1"/>
        <name val="Calibri"/>
        <scheme val="minor"/>
      </font>
      <protection locked="1" hidden="0"/>
    </dxf>
    <dxf>
      <font>
        <b val="0"/>
        <i val="0"/>
        <strike val="0"/>
        <condense val="0"/>
        <extend val="0"/>
        <outline val="0"/>
        <shadow val="0"/>
        <u val="none"/>
        <vertAlign val="baseline"/>
        <sz val="10"/>
        <color theme="1"/>
        <name val="Calibri"/>
        <scheme val="minor"/>
      </font>
      <protection locked="1" hidden="0"/>
    </dxf>
    <dxf>
      <font>
        <b val="0"/>
        <i val="0"/>
        <strike val="0"/>
        <condense val="0"/>
        <extend val="0"/>
        <outline val="0"/>
        <shadow val="0"/>
        <u val="none"/>
        <vertAlign val="baseline"/>
        <sz val="10"/>
        <color theme="1"/>
        <name val="Calibri"/>
        <scheme val="minor"/>
      </font>
      <protection locked="1" hidden="0"/>
    </dxf>
    <dxf>
      <font>
        <b val="0"/>
        <i val="0"/>
        <strike val="0"/>
        <condense val="0"/>
        <extend val="0"/>
        <outline val="0"/>
        <shadow val="0"/>
        <u val="none"/>
        <vertAlign val="baseline"/>
        <sz val="10"/>
        <color theme="1"/>
        <name val="Calibri"/>
        <scheme val="minor"/>
      </font>
      <protection locked="1" hidden="0"/>
    </dxf>
    <dxf>
      <font>
        <b val="0"/>
        <i val="0"/>
        <strike val="0"/>
        <condense val="0"/>
        <extend val="0"/>
        <outline val="0"/>
        <shadow val="0"/>
        <u val="none"/>
        <vertAlign val="baseline"/>
        <sz val="10"/>
        <color theme="1"/>
        <name val="Calibri"/>
        <scheme val="minor"/>
      </font>
      <protection locked="1" hidden="0"/>
    </dxf>
    <dxf>
      <font>
        <b val="0"/>
        <i val="0"/>
        <strike val="0"/>
        <condense val="0"/>
        <extend val="0"/>
        <outline val="0"/>
        <shadow val="0"/>
        <u val="none"/>
        <vertAlign val="baseline"/>
        <sz val="10"/>
        <color theme="1"/>
        <name val="Calibri"/>
        <scheme val="minor"/>
      </font>
      <protection locked="1" hidden="0"/>
    </dxf>
    <dxf>
      <font>
        <b val="0"/>
        <i val="0"/>
        <strike val="0"/>
        <condense val="0"/>
        <extend val="0"/>
        <outline val="0"/>
        <shadow val="0"/>
        <u val="none"/>
        <vertAlign val="baseline"/>
        <sz val="10"/>
        <color theme="1"/>
        <name val="Calibri"/>
        <scheme val="minor"/>
      </font>
      <protection locked="1" hidden="0"/>
    </dxf>
    <dxf>
      <font>
        <b val="0"/>
        <i val="0"/>
        <strike val="0"/>
        <condense val="0"/>
        <extend val="0"/>
        <outline val="0"/>
        <shadow val="0"/>
        <u val="none"/>
        <vertAlign val="baseline"/>
        <sz val="10"/>
        <color theme="1"/>
        <name val="Calibri"/>
        <scheme val="minor"/>
      </font>
      <protection locked="1" hidden="0"/>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b val="0"/>
        <i val="0"/>
        <strike val="0"/>
        <condense val="0"/>
        <extend val="0"/>
        <outline val="0"/>
        <shadow val="0"/>
        <u val="none"/>
        <vertAlign val="baseline"/>
        <sz val="10"/>
        <color theme="1"/>
        <name val="Calibri"/>
        <scheme val="minor"/>
      </font>
      <protection locked="1" hidden="0"/>
    </dxf>
    <dxf>
      <font>
        <b val="0"/>
        <i val="0"/>
        <strike val="0"/>
        <condense val="0"/>
        <extend val="0"/>
        <outline val="0"/>
        <shadow val="0"/>
        <u val="none"/>
        <vertAlign val="baseline"/>
        <sz val="10"/>
        <color theme="1"/>
        <name val="Calibri"/>
        <scheme val="minor"/>
      </font>
      <protection locked="1" hidden="0"/>
    </dxf>
    <dxf>
      <font>
        <b val="0"/>
        <i val="0"/>
        <strike val="0"/>
        <condense val="0"/>
        <extend val="0"/>
        <outline val="0"/>
        <shadow val="0"/>
        <u val="none"/>
        <vertAlign val="baseline"/>
        <sz val="10"/>
        <color theme="1"/>
        <name val="Calibri"/>
        <scheme val="minor"/>
      </font>
      <protection locked="1" hidden="0"/>
    </dxf>
    <dxf>
      <font>
        <b val="0"/>
        <i val="0"/>
        <strike val="0"/>
        <condense val="0"/>
        <extend val="0"/>
        <outline val="0"/>
        <shadow val="0"/>
        <u val="none"/>
        <vertAlign val="baseline"/>
        <sz val="10"/>
        <color theme="1"/>
        <name val="Calibri"/>
        <scheme val="minor"/>
      </font>
      <protection locked="1" hidden="0"/>
    </dxf>
    <dxf>
      <font>
        <b val="0"/>
        <i val="0"/>
        <strike val="0"/>
        <condense val="0"/>
        <extend val="0"/>
        <outline val="0"/>
        <shadow val="0"/>
        <u val="none"/>
        <vertAlign val="baseline"/>
        <sz val="10"/>
        <color theme="1"/>
        <name val="Calibri"/>
        <scheme val="minor"/>
      </font>
      <protection locked="1" hidden="0"/>
    </dxf>
    <dxf>
      <font>
        <b val="0"/>
        <i val="0"/>
        <strike val="0"/>
        <condense val="0"/>
        <extend val="0"/>
        <outline val="0"/>
        <shadow val="0"/>
        <u val="none"/>
        <vertAlign val="baseline"/>
        <sz val="10"/>
        <color theme="1"/>
        <name val="Calibri"/>
        <scheme val="minor"/>
      </font>
      <protection locked="1" hidden="0"/>
    </dxf>
    <dxf>
      <font>
        <b val="0"/>
        <i val="0"/>
        <strike val="0"/>
        <condense val="0"/>
        <extend val="0"/>
        <outline val="0"/>
        <shadow val="0"/>
        <u val="none"/>
        <vertAlign val="baseline"/>
        <sz val="10"/>
        <color theme="1"/>
        <name val="Calibri"/>
        <scheme val="minor"/>
      </font>
      <protection locked="1" hidden="0"/>
    </dxf>
    <dxf>
      <font>
        <b val="0"/>
        <i val="0"/>
        <strike val="0"/>
        <condense val="0"/>
        <extend val="0"/>
        <outline val="0"/>
        <shadow val="0"/>
        <u val="none"/>
        <vertAlign val="baseline"/>
        <sz val="10"/>
        <color theme="1"/>
        <name val="Calibri"/>
        <scheme val="minor"/>
      </font>
      <protection locked="1" hidden="0"/>
    </dxf>
    <dxf>
      <font>
        <b val="0"/>
        <i val="0"/>
        <strike val="0"/>
        <condense val="0"/>
        <extend val="0"/>
        <outline val="0"/>
        <shadow val="0"/>
        <u val="none"/>
        <vertAlign val="baseline"/>
        <sz val="10"/>
        <color theme="1"/>
        <name val="Calibri"/>
        <scheme val="minor"/>
      </font>
      <protection locked="1" hidden="0"/>
    </dxf>
    <dxf>
      <font>
        <b val="0"/>
        <i val="0"/>
        <strike val="0"/>
        <condense val="0"/>
        <extend val="0"/>
        <outline val="0"/>
        <shadow val="0"/>
        <u val="none"/>
        <vertAlign val="baseline"/>
        <sz val="10"/>
        <color theme="1"/>
        <name val="Calibri"/>
        <scheme val="minor"/>
      </font>
      <protection locked="1" hidden="0"/>
    </dxf>
    <dxf>
      <font>
        <b val="0"/>
        <i val="0"/>
        <strike val="0"/>
        <condense val="0"/>
        <extend val="0"/>
        <outline val="0"/>
        <shadow val="0"/>
        <u val="none"/>
        <vertAlign val="baseline"/>
        <sz val="10"/>
        <color theme="1"/>
        <name val="Calibri"/>
        <scheme val="minor"/>
      </font>
      <protection locked="1" hidden="0"/>
    </dxf>
    <dxf>
      <font>
        <b val="0"/>
        <i val="0"/>
        <strike val="0"/>
        <condense val="0"/>
        <extend val="0"/>
        <outline val="0"/>
        <shadow val="0"/>
        <u val="none"/>
        <vertAlign val="baseline"/>
        <sz val="10"/>
        <color theme="1"/>
        <name val="Calibri"/>
        <scheme val="minor"/>
      </font>
      <protection locked="1" hidden="0"/>
    </dxf>
    <dxf>
      <font>
        <strike val="0"/>
        <outline val="0"/>
        <shadow val="0"/>
        <vertAlign val="baseline"/>
        <sz val="10"/>
        <color theme="1"/>
        <name val="Calibri"/>
        <scheme val="minor"/>
      </font>
      <protection locked="1" hidden="0"/>
    </dxf>
    <dxf>
      <font>
        <strike val="0"/>
        <outline val="0"/>
        <shadow val="0"/>
        <vertAlign val="baseline"/>
        <sz val="10"/>
        <color theme="1"/>
        <name val="Calibri"/>
        <scheme val="minor"/>
      </font>
      <protection locked="1" hidden="0"/>
    </dxf>
    <dxf>
      <font>
        <strike val="0"/>
        <outline val="0"/>
        <shadow val="0"/>
        <vertAlign val="baseline"/>
        <sz val="10"/>
        <color theme="1"/>
        <name val="Calibri"/>
        <scheme val="minor"/>
      </font>
      <protection locked="1" hidden="0"/>
    </dxf>
    <dxf>
      <font>
        <strike val="0"/>
        <outline val="0"/>
        <shadow val="0"/>
        <vertAlign val="baseline"/>
        <sz val="10"/>
        <color theme="1"/>
        <name val="Calibri"/>
        <scheme val="minor"/>
      </font>
      <protection locked="1" hidden="0"/>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b val="0"/>
        <i val="0"/>
        <strike val="0"/>
        <condense val="0"/>
        <extend val="0"/>
        <outline val="0"/>
        <shadow val="0"/>
        <u val="none"/>
        <vertAlign val="baseline"/>
        <sz val="10"/>
        <color theme="1"/>
        <name val="Calibri"/>
        <scheme val="minor"/>
      </font>
      <protection locked="1" hidden="0"/>
    </dxf>
    <dxf>
      <font>
        <b val="0"/>
        <i val="0"/>
        <strike val="0"/>
        <condense val="0"/>
        <extend val="0"/>
        <outline val="0"/>
        <shadow val="0"/>
        <u val="none"/>
        <vertAlign val="baseline"/>
        <sz val="10"/>
        <color theme="1"/>
        <name val="Calibri"/>
        <scheme val="minor"/>
      </font>
      <protection locked="1" hidden="0"/>
    </dxf>
    <dxf>
      <font>
        <b val="0"/>
        <i val="0"/>
        <strike val="0"/>
        <condense val="0"/>
        <extend val="0"/>
        <outline val="0"/>
        <shadow val="0"/>
        <u val="none"/>
        <vertAlign val="baseline"/>
        <sz val="10"/>
        <color theme="1" tint="0.14999847407452621"/>
        <name val="Calibri"/>
        <scheme val="minor"/>
      </font>
      <protection locked="1" hidden="0"/>
    </dxf>
    <dxf>
      <font>
        <b val="0"/>
        <i val="0"/>
        <strike val="0"/>
        <condense val="0"/>
        <extend val="0"/>
        <outline val="0"/>
        <shadow val="0"/>
        <u val="none"/>
        <vertAlign val="baseline"/>
        <sz val="10"/>
        <color theme="1"/>
        <name val="Calibri"/>
        <scheme val="minor"/>
      </font>
      <protection locked="1" hidden="0"/>
    </dxf>
    <dxf>
      <font>
        <b val="0"/>
        <i val="0"/>
        <strike val="0"/>
        <condense val="0"/>
        <extend val="0"/>
        <outline val="0"/>
        <shadow val="0"/>
        <u val="none"/>
        <vertAlign val="baseline"/>
        <sz val="10"/>
        <color theme="1"/>
        <name val="Calibri"/>
        <scheme val="minor"/>
      </font>
      <protection locked="1" hidden="0"/>
    </dxf>
    <dxf>
      <font>
        <b val="0"/>
        <i val="0"/>
        <strike val="0"/>
        <condense val="0"/>
        <extend val="0"/>
        <outline val="0"/>
        <shadow val="0"/>
        <u val="none"/>
        <vertAlign val="baseline"/>
        <sz val="10"/>
        <color theme="1" tint="0.14999847407452621"/>
        <name val="Calibri"/>
        <scheme val="minor"/>
      </font>
      <protection locked="1" hidden="0"/>
    </dxf>
    <dxf>
      <font>
        <b val="0"/>
        <i val="0"/>
        <strike val="0"/>
        <condense val="0"/>
        <extend val="0"/>
        <outline val="0"/>
        <shadow val="0"/>
        <u val="none"/>
        <vertAlign val="baseline"/>
        <sz val="10"/>
        <color theme="1" tint="0.14999847407452621"/>
        <name val="Calibri"/>
        <scheme val="minor"/>
      </font>
      <protection locked="1" hidden="0"/>
    </dxf>
    <dxf>
      <font>
        <b val="0"/>
        <i val="0"/>
        <strike val="0"/>
        <condense val="0"/>
        <extend val="0"/>
        <outline val="0"/>
        <shadow val="0"/>
        <u val="none"/>
        <vertAlign val="baseline"/>
        <sz val="10"/>
        <color theme="1" tint="0.14999847407452621"/>
        <name val="Calibri"/>
        <scheme val="minor"/>
      </font>
      <protection locked="1" hidden="0"/>
    </dxf>
    <dxf>
      <font>
        <b val="0"/>
        <i val="0"/>
        <strike val="0"/>
        <condense val="0"/>
        <extend val="0"/>
        <outline val="0"/>
        <shadow val="0"/>
        <u val="none"/>
        <vertAlign val="baseline"/>
        <sz val="10"/>
        <color theme="1" tint="0.14999847407452621"/>
        <name val="Calibri"/>
        <scheme val="minor"/>
      </font>
      <protection locked="1" hidden="0"/>
    </dxf>
    <dxf>
      <font>
        <b val="0"/>
        <i val="0"/>
        <strike val="0"/>
        <condense val="0"/>
        <extend val="0"/>
        <outline val="0"/>
        <shadow val="0"/>
        <u val="none"/>
        <vertAlign val="baseline"/>
        <sz val="10"/>
        <color theme="1" tint="0.14999847407452621"/>
        <name val="Calibri"/>
        <scheme val="minor"/>
      </font>
      <protection locked="1" hidden="0"/>
    </dxf>
    <dxf>
      <font>
        <b val="0"/>
        <i val="0"/>
        <strike val="0"/>
        <condense val="0"/>
        <extend val="0"/>
        <outline val="0"/>
        <shadow val="0"/>
        <u val="none"/>
        <vertAlign val="baseline"/>
        <sz val="10"/>
        <color theme="1" tint="0.14999847407452621"/>
        <name val="Calibri"/>
        <scheme val="minor"/>
      </font>
      <protection locked="1" hidden="0"/>
    </dxf>
    <dxf>
      <font>
        <b val="0"/>
        <i val="0"/>
        <strike val="0"/>
        <condense val="0"/>
        <extend val="0"/>
        <outline val="0"/>
        <shadow val="0"/>
        <u val="none"/>
        <vertAlign val="baseline"/>
        <sz val="10"/>
        <color theme="1" tint="0.14999847407452621"/>
        <name val="Calibri"/>
        <scheme val="minor"/>
      </font>
      <protection locked="1" hidden="0"/>
    </dxf>
    <dxf>
      <font>
        <b val="0"/>
        <i val="0"/>
        <strike val="0"/>
        <condense val="0"/>
        <extend val="0"/>
        <outline val="0"/>
        <shadow val="0"/>
        <u val="none"/>
        <vertAlign val="baseline"/>
        <sz val="10"/>
        <color theme="1" tint="0.14999847407452621"/>
        <name val="Calibri"/>
        <scheme val="minor"/>
      </font>
      <protection locked="1" hidden="0"/>
    </dxf>
    <dxf>
      <font>
        <b val="0"/>
        <i val="0"/>
        <strike val="0"/>
        <condense val="0"/>
        <extend val="0"/>
        <outline val="0"/>
        <shadow val="0"/>
        <u val="none"/>
        <vertAlign val="baseline"/>
        <sz val="10"/>
        <color theme="1" tint="0.14999847407452621"/>
        <name val="Calibri"/>
        <scheme val="minor"/>
      </font>
      <protection locked="1" hidden="0"/>
    </dxf>
    <dxf>
      <font>
        <color theme="1" tint="0.24994659260841701"/>
      </font>
      <fill>
        <patternFill>
          <bgColor theme="7" tint="0.79998168889431442"/>
        </patternFill>
      </fill>
    </dxf>
    <dxf>
      <font>
        <color theme="1" tint="0.24994659260841701"/>
      </font>
      <fill>
        <patternFill>
          <bgColor theme="7" tint="0.79998168889431442"/>
        </patternFill>
      </fill>
    </dxf>
    <dxf>
      <font>
        <color theme="1" tint="0.24994659260841701"/>
      </font>
      <fill>
        <patternFill>
          <bgColor theme="7" tint="0.79998168889431442"/>
        </patternFill>
      </fill>
    </dxf>
    <dxf>
      <font>
        <color theme="1" tint="0.24994659260841701"/>
      </font>
      <fill>
        <patternFill>
          <bgColor theme="7" tint="0.79998168889431442"/>
        </patternFill>
      </fill>
    </dxf>
    <dxf>
      <font>
        <color theme="1" tint="0.24994659260841701"/>
      </font>
      <fill>
        <patternFill>
          <bgColor theme="7" tint="0.79998168889431442"/>
        </patternFill>
      </fill>
    </dxf>
    <dxf>
      <font>
        <color theme="1" tint="0.24994659260841701"/>
      </font>
      <fill>
        <patternFill>
          <bgColor theme="7" tint="0.79998168889431442"/>
        </patternFill>
      </fill>
    </dxf>
    <dxf>
      <font>
        <color theme="1" tint="0.24994659260841701"/>
      </font>
      <fill>
        <patternFill>
          <bgColor theme="7" tint="0.79998168889431442"/>
        </patternFill>
      </fill>
    </dxf>
    <dxf>
      <font>
        <color theme="1" tint="0.24994659260841701"/>
      </font>
      <fill>
        <patternFill>
          <bgColor theme="7" tint="0.79998168889431442"/>
        </patternFill>
      </fill>
    </dxf>
    <dxf>
      <font>
        <color theme="1" tint="0.24994659260841701"/>
      </font>
      <fill>
        <patternFill>
          <bgColor theme="7" tint="0.79998168889431442"/>
        </patternFill>
      </fill>
    </dxf>
    <dxf>
      <font>
        <color theme="1" tint="0.24994659260841701"/>
      </font>
      <fill>
        <patternFill>
          <bgColor theme="7" tint="0.79998168889431442"/>
        </patternFill>
      </fill>
    </dxf>
    <dxf>
      <font>
        <color theme="1" tint="0.24994659260841701"/>
      </font>
      <fill>
        <patternFill>
          <bgColor theme="7" tint="0.79998168889431442"/>
        </patternFill>
      </fill>
    </dxf>
    <dxf>
      <font>
        <color theme="1" tint="0.24994659260841701"/>
      </font>
      <fill>
        <patternFill>
          <bgColor theme="7" tint="0.79998168889431442"/>
        </patternFill>
      </fill>
    </dxf>
    <dxf>
      <font>
        <b val="0"/>
        <i val="0"/>
        <strike val="0"/>
        <condense val="0"/>
        <extend val="0"/>
        <outline val="0"/>
        <shadow val="0"/>
        <u val="none"/>
        <vertAlign val="baseline"/>
        <sz val="10"/>
        <color theme="1" tint="0.249977111117893"/>
        <name val="Calibri"/>
        <scheme val="minor"/>
      </font>
      <alignment horizontal="left" vertical="top" textRotation="0" wrapText="0" indent="0" justifyLastLine="0" shrinkToFit="0" readingOrder="0"/>
      <protection locked="1" hidden="0"/>
    </dxf>
    <dxf>
      <font>
        <b val="0"/>
        <i val="0"/>
        <strike val="0"/>
        <condense val="0"/>
        <extend val="0"/>
        <outline val="0"/>
        <shadow val="0"/>
        <u val="none"/>
        <vertAlign val="baseline"/>
        <sz val="10"/>
        <color theme="1" tint="0.249977111117893"/>
        <name val="Calibri"/>
        <scheme val="minor"/>
      </font>
      <alignment horizontal="left" vertical="top" textRotation="0" wrapText="0" indent="0" justifyLastLine="0" shrinkToFit="0" readingOrder="0"/>
      <protection locked="1" hidden="0"/>
    </dxf>
    <dxf>
      <font>
        <b val="0"/>
        <i val="0"/>
        <strike val="0"/>
        <condense val="0"/>
        <extend val="0"/>
        <outline val="0"/>
        <shadow val="0"/>
        <u val="none"/>
        <vertAlign val="baseline"/>
        <sz val="10"/>
        <color theme="1" tint="0.249977111117893"/>
        <name val="Calibri"/>
        <scheme val="minor"/>
      </font>
      <alignment horizontal="left" vertical="top" textRotation="0" wrapText="0" indent="0" justifyLastLine="0" shrinkToFit="0" readingOrder="0"/>
      <protection locked="1" hidden="0"/>
    </dxf>
    <dxf>
      <font>
        <strike val="0"/>
        <outline val="0"/>
        <shadow val="0"/>
        <vertAlign val="baseline"/>
        <color theme="1" tint="0.249977111117893"/>
        <name val="Calibri"/>
        <scheme val="minor"/>
      </font>
      <protection locked="1" hidden="0"/>
    </dxf>
    <dxf>
      <border outline="0">
        <left style="thin">
          <color indexed="64"/>
        </left>
      </border>
    </dxf>
    <dxf>
      <font>
        <strike val="0"/>
        <outline val="0"/>
        <shadow val="0"/>
        <vertAlign val="baseline"/>
        <color theme="1" tint="0.249977111117893"/>
        <name val="Calibri"/>
        <scheme val="minor"/>
      </font>
      <protection locked="1" hidden="0"/>
    </dxf>
    <dxf>
      <font>
        <b val="0"/>
        <i val="0"/>
        <strike val="0"/>
        <condense val="0"/>
        <extend val="0"/>
        <outline val="0"/>
        <shadow val="0"/>
        <u val="none"/>
        <vertAlign val="baseline"/>
        <sz val="10"/>
        <color theme="1" tint="0.249977111117893"/>
        <name val="Calibri"/>
        <scheme val="minor"/>
      </font>
      <alignment horizontal="left" vertical="top" textRotation="0" wrapText="0" indent="0" justifyLastLine="0" shrinkToFit="0" readingOrder="0"/>
      <protection locked="1" hidden="0"/>
    </dxf>
    <dxf>
      <font>
        <b val="0"/>
        <i val="0"/>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F3F9FF"/>
      <color rgb="FFE1EFFF"/>
      <color rgb="FFB9DAFF"/>
      <color rgb="FFAFD5FF"/>
      <color rgb="FF007AFF"/>
      <color rgb="FF8FC4FF"/>
      <color rgb="FFCCFFFF"/>
      <color rgb="FFE36713"/>
      <color rgb="FF5AC8FA"/>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ables/table1.xml><?xml version="1.0" encoding="utf-8"?>
<table xmlns="http://schemas.openxmlformats.org/spreadsheetml/2006/main" id="1" name="Table_County_Verified" displayName="Table_County_Verified" ref="AB9:AB12" totalsRowShown="0" headerRowDxfId="299" dataDxfId="298" tableBorderDxfId="297">
  <autoFilter ref="AB9:AB12"/>
  <tableColumns count="1">
    <tableColumn id="1" name="County Verified" dataDxfId="296"/>
  </tableColumns>
  <tableStyleInfo name="TableStyleMedium2" showFirstColumn="0" showLastColumn="0" showRowStripes="1" showColumnStripes="0"/>
</table>
</file>

<file path=xl/tables/table10.xml><?xml version="1.0" encoding="utf-8"?>
<table xmlns="http://schemas.openxmlformats.org/spreadsheetml/2006/main" id="15" name="Table_Line_3_Access" displayName="Table_Line_3_Access" ref="AM2:AM5" totalsRowShown="0" headerRowDxfId="124" dataDxfId="123">
  <autoFilter ref="AM2:AM5"/>
  <tableColumns count="1">
    <tableColumn id="1" name="Access" dataDxfId="122"/>
  </tableColumns>
  <tableStyleInfo name="TableStyleMedium2" showFirstColumn="0" showLastColumn="0" showRowStripes="1" showColumnStripes="0"/>
</table>
</file>

<file path=xl/tables/table11.xml><?xml version="1.0" encoding="utf-8"?>
<table xmlns="http://schemas.openxmlformats.org/spreadsheetml/2006/main" id="16" name="Table_Line_3_Account" displayName="Table_Line_3_Account" ref="AN2:AN6" totalsRowShown="0" headerRowDxfId="121" dataDxfId="120">
  <autoFilter ref="AN2:AN6"/>
  <tableColumns count="1">
    <tableColumn id="1" name="Account" dataDxfId="119"/>
  </tableColumns>
  <tableStyleInfo name="TableStyleMedium2" showFirstColumn="0" showLastColumn="0" showRowStripes="1" showColumnStripes="0"/>
</table>
</file>

<file path=xl/tables/table12.xml><?xml version="1.0" encoding="utf-8"?>
<table xmlns="http://schemas.openxmlformats.org/spreadsheetml/2006/main" id="3" name="Table_Line_4_Pay_Period" displayName="Table_Line_4_Pay_Period" ref="AL2:AM12" totalsRowShown="0" headerRowDxfId="82" dataDxfId="81">
  <autoFilter ref="AL2:AM12"/>
  <tableColumns count="2">
    <tableColumn id="1" name="Pay Period" dataDxfId="80"/>
    <tableColumn id="2" name="Multiplier" dataDxfId="79"/>
  </tableColumns>
  <tableStyleInfo name="TableStyleMedium2" showFirstColumn="0" showLastColumn="0" showRowStripes="1" showColumnStripes="0"/>
</table>
</file>

<file path=xl/tables/table13.xml><?xml version="1.0" encoding="utf-8"?>
<table xmlns="http://schemas.openxmlformats.org/spreadsheetml/2006/main" id="4" name="Table_Line_4_Social_Security_Type" displayName="Table_Line_4_Social_Security_Type" ref="AO2:AO7" totalsRowShown="0" headerRowDxfId="78" dataDxfId="77">
  <autoFilter ref="AO2:AO7"/>
  <tableColumns count="1">
    <tableColumn id="1" name="Social Security Type" dataDxfId="76"/>
  </tableColumns>
  <tableStyleInfo name="TableStyleMedium2" showFirstColumn="0" showLastColumn="0" showRowStripes="1" showColumnStripes="0"/>
</table>
</file>

<file path=xl/tables/table14.xml><?xml version="1.0" encoding="utf-8"?>
<table xmlns="http://schemas.openxmlformats.org/spreadsheetml/2006/main" id="5" name="Table_Line_4_Veteran_Benefits" displayName="Table_Line_4_Veteran_Benefits" ref="AP2:AP5" totalsRowShown="0" headerRowDxfId="75" dataDxfId="74">
  <autoFilter ref="AP2:AP5"/>
  <tableColumns count="1">
    <tableColumn id="1" name="Veteran Benefits" dataDxfId="73"/>
  </tableColumns>
  <tableStyleInfo name="TableStyleMedium2" showFirstColumn="0" showLastColumn="0" showRowStripes="1" showColumnStripes="0"/>
</table>
</file>

<file path=xl/tables/table15.xml><?xml version="1.0" encoding="utf-8"?>
<table xmlns="http://schemas.openxmlformats.org/spreadsheetml/2006/main" id="6" name="Table_Line_5_Pay_Period" displayName="Table_Line_5_Pay_Period" ref="AL2:AM12" totalsRowShown="0" headerRowDxfId="56" dataDxfId="55">
  <autoFilter ref="AL2:AM12"/>
  <tableColumns count="2">
    <tableColumn id="1" name="Pay Period" dataDxfId="54"/>
    <tableColumn id="2" name="Multiplier" dataDxfId="53"/>
  </tableColumns>
  <tableStyleInfo name="TableStyleMedium2" showFirstColumn="0" showLastColumn="0" showRowStripes="1" showColumnStripes="0"/>
</table>
</file>

<file path=xl/tables/table16.xml><?xml version="1.0" encoding="utf-8"?>
<table xmlns="http://schemas.openxmlformats.org/spreadsheetml/2006/main" id="8" name="Table_Line_6_Pay_Period" displayName="Table_Line_6_Pay_Period" ref="AE2:AF12" totalsRowShown="0" headerRowDxfId="46" dataDxfId="45">
  <autoFilter ref="AE2:AF12"/>
  <tableColumns count="2">
    <tableColumn id="1" name="Pay Period" dataDxfId="44"/>
    <tableColumn id="2" name="Multiplier" dataDxfId="43"/>
  </tableColumns>
  <tableStyleInfo name="TableStyleMedium2" showFirstColumn="0" showLastColumn="0" showRowStripes="1" showColumnStripes="0"/>
</table>
</file>

<file path=xl/tables/table17.xml><?xml version="1.0" encoding="utf-8"?>
<table xmlns="http://schemas.openxmlformats.org/spreadsheetml/2006/main" id="9" name="Table_Line_7_Pay_Period" displayName="Table_Line_7_Pay_Period" ref="AL2:AM12" totalsRowShown="0" headerRowDxfId="26" dataDxfId="25">
  <autoFilter ref="AL2:AM12"/>
  <tableColumns count="2">
    <tableColumn id="1" name="Pay Period" dataDxfId="24"/>
    <tableColumn id="2" name="Multiplier" dataDxfId="23"/>
  </tableColumns>
  <tableStyleInfo name="TableStyleMedium2" showFirstColumn="0" showLastColumn="0" showRowStripes="1" showColumnStripes="0"/>
</table>
</file>

<file path=xl/tables/table18.xml><?xml version="1.0" encoding="utf-8"?>
<table xmlns="http://schemas.openxmlformats.org/spreadsheetml/2006/main" id="10" name="Table_Line_8_Pay_Period" displayName="Table_Line_8_Pay_Period" ref="AL2:AM12" totalsRowShown="0" headerRowDxfId="18" dataDxfId="17">
  <autoFilter ref="AL2:AM12"/>
  <tableColumns count="2">
    <tableColumn id="1" name="Pay Period" dataDxfId="16"/>
    <tableColumn id="2" name="Multiplier" dataDxfId="15"/>
  </tableColumns>
  <tableStyleInfo name="TableStyleMedium2" showFirstColumn="0" showLastColumn="0" showRowStripes="1" showColumnStripes="0"/>
</table>
</file>

<file path=xl/tables/table19.xml><?xml version="1.0" encoding="utf-8"?>
<table xmlns="http://schemas.openxmlformats.org/spreadsheetml/2006/main" id="11" name="Table_Line_8_Armed_Forces" displayName="Table_Line_8_Armed_Forces" ref="AO2:AO6" totalsRowShown="0" headerRowDxfId="14" dataDxfId="13">
  <autoFilter ref="AO2:AO6"/>
  <tableColumns count="1">
    <tableColumn id="1" name="Armed Forces" dataDxfId="12"/>
  </tableColumns>
  <tableStyleInfo name="TableStyleMedium2" showFirstColumn="0" showLastColumn="0" showRowStripes="1" showColumnStripes="0"/>
</table>
</file>

<file path=xl/tables/table2.xml><?xml version="1.0" encoding="utf-8"?>
<table xmlns="http://schemas.openxmlformats.org/spreadsheetml/2006/main" id="19" name="Table_Table" displayName="Table_Table" ref="AC9:AC264" totalsRowShown="0" headerRowDxfId="295" dataDxfId="294">
  <autoFilter ref="AC9:AC264"/>
  <tableColumns count="1">
    <tableColumn id="1" name="County" dataDxfId="293"/>
  </tableColumns>
  <tableStyleInfo name="TableStyleMedium2" showFirstColumn="0" showLastColumn="0" showRowStripes="1" showColumnStripes="0"/>
</table>
</file>

<file path=xl/tables/table20.xml><?xml version="1.0" encoding="utf-8"?>
<table xmlns="http://schemas.openxmlformats.org/spreadsheetml/2006/main" id="21" name="Table_Line" displayName="Table_Line" ref="AL2:AL11" totalsRowShown="0" headerRowDxfId="11" dataDxfId="10">
  <autoFilter ref="AL2:AL11"/>
  <tableColumns count="1">
    <tableColumn id="1" name="Line" dataDxfId="9"/>
  </tableColumns>
  <tableStyleInfo name="TableStyleMedium2" showFirstColumn="0" showLastColumn="0" showRowStripes="1" showColumnStripes="0"/>
</table>
</file>

<file path=xl/tables/table21.xml><?xml version="1.0" encoding="utf-8"?>
<table xmlns="http://schemas.openxmlformats.org/spreadsheetml/2006/main" id="24" name="Table_FT_Dependent_Student25" displayName="Table_FT_Dependent_Student25" ref="AN2:AN5" totalsRowShown="0" headerRowDxfId="8" dataDxfId="7">
  <autoFilter ref="AN2:AN5"/>
  <tableColumns count="1">
    <tableColumn id="1" name="FT Dependent Student?" dataDxfId="6"/>
  </tableColumns>
  <tableStyleInfo name="TableStyleMedium2" showFirstColumn="0" showLastColumn="0" showRowStripes="1" showColumnStripes="0"/>
</table>
</file>

<file path=xl/tables/table22.xml><?xml version="1.0" encoding="utf-8"?>
<table xmlns="http://schemas.openxmlformats.org/spreadsheetml/2006/main" id="25" name="Table_Eighteen_or_Older26" displayName="Table_Eighteen_or_Older26" ref="AO2:AO5" totalsRowShown="0" headerRowDxfId="5" dataDxfId="4">
  <autoFilter ref="AO2:AO5"/>
  <tableColumns count="1">
    <tableColumn id="1" name="18 or Older?" dataDxfId="3"/>
  </tableColumns>
  <tableStyleInfo name="TableStyleMedium2" showFirstColumn="0" showLastColumn="0" showRowStripes="1" showColumnStripes="0"/>
</table>
</file>

<file path=xl/tables/table23.xml><?xml version="1.0" encoding="utf-8"?>
<table xmlns="http://schemas.openxmlformats.org/spreadsheetml/2006/main" id="20" name="Table_Income_Source" displayName="Table_Income_Source" ref="AP2:AP36" totalsRowShown="0" headerRowDxfId="2" dataDxfId="1">
  <autoFilter ref="AP2:AP36"/>
  <tableColumns count="1">
    <tableColumn id="1" name="Income Source" dataDxfId="0"/>
  </tableColumns>
  <tableStyleInfo name="TableStyleMedium2" showFirstColumn="0" showLastColumn="0" showRowStripes="1" showColumnStripes="0"/>
</table>
</file>

<file path=xl/tables/table3.xml><?xml version="1.0" encoding="utf-8"?>
<table xmlns="http://schemas.openxmlformats.org/spreadsheetml/2006/main" id="7" name="Table_Pay_Period" displayName="Table_Pay_Period" ref="AL2:AM8" totalsRowShown="0" headerRowDxfId="280" dataDxfId="279">
  <autoFilter ref="AL2:AM8"/>
  <tableColumns count="2">
    <tableColumn id="1" name="Pay Period" dataDxfId="278"/>
    <tableColumn id="2" name="Multiplier" dataDxfId="277"/>
  </tableColumns>
  <tableStyleInfo name="TableStyleMedium2" showFirstColumn="0" showLastColumn="0" showRowStripes="1" showColumnStripes="0"/>
</table>
</file>

<file path=xl/tables/table4.xml><?xml version="1.0" encoding="utf-8"?>
<table xmlns="http://schemas.openxmlformats.org/spreadsheetml/2006/main" id="2" name="Table_Bonus_Pay_Period" displayName="Table_Bonus_Pay_Period" ref="AN2:AO8" totalsRowShown="0" headerRowDxfId="276" dataDxfId="275">
  <autoFilter ref="AN2:AO8"/>
  <tableColumns count="2">
    <tableColumn id="1" name="Pay Period" dataDxfId="274"/>
    <tableColumn id="2" name="Multiplier" dataDxfId="273"/>
  </tableColumns>
  <tableStyleInfo name="TableStyleMedium2" showFirstColumn="0" showLastColumn="0" showRowStripes="1" showColumnStripes="0"/>
</table>
</file>

<file path=xl/tables/table5.xml><?xml version="1.0" encoding="utf-8"?>
<table xmlns="http://schemas.openxmlformats.org/spreadsheetml/2006/main" id="17" name="Table_FT_Dependent_Student" displayName="Table_FT_Dependent_Student" ref="AP2:AP5" totalsRowShown="0" headerRowDxfId="272" dataDxfId="271">
  <autoFilter ref="AP2:AP5"/>
  <tableColumns count="1">
    <tableColumn id="1" name="FT Dependent Student?" dataDxfId="270"/>
  </tableColumns>
  <tableStyleInfo name="TableStyleMedium2" showFirstColumn="0" showLastColumn="0" showRowStripes="1" showColumnStripes="0"/>
</table>
</file>

<file path=xl/tables/table6.xml><?xml version="1.0" encoding="utf-8"?>
<table xmlns="http://schemas.openxmlformats.org/spreadsheetml/2006/main" id="18" name="Table_Eighteen_or_Older" displayName="Table_Eighteen_or_Older" ref="AQ2:AQ5" totalsRowShown="0" headerRowDxfId="269" dataDxfId="268">
  <autoFilter ref="AQ2:AQ5"/>
  <tableColumns count="1">
    <tableColumn id="1" name="18 or Older?" dataDxfId="267"/>
  </tableColumns>
  <tableStyleInfo name="TableStyleMedium2" showFirstColumn="0" showLastColumn="0" showRowStripes="1" showColumnStripes="0"/>
</table>
</file>

<file path=xl/tables/table7.xml><?xml version="1.0" encoding="utf-8"?>
<table xmlns="http://schemas.openxmlformats.org/spreadsheetml/2006/main" id="12" name="Table_Line_3_Pay_Period" displayName="Table_Line_3_Pay_Period" ref="AI2:AJ13" totalsRowShown="0" headerRowDxfId="134" dataDxfId="133">
  <autoFilter ref="AI2:AJ13"/>
  <tableColumns count="2">
    <tableColumn id="1" name="Pay Period" dataDxfId="132"/>
    <tableColumn id="2" name="Multiplier" dataDxfId="131"/>
  </tableColumns>
  <tableStyleInfo name="TableStyleMedium2" showFirstColumn="0" showLastColumn="0" showRowStripes="1" showColumnStripes="0"/>
</table>
</file>

<file path=xl/tables/table8.xml><?xml version="1.0" encoding="utf-8"?>
<table xmlns="http://schemas.openxmlformats.org/spreadsheetml/2006/main" id="13" name="Table_Line_3_Cashed" displayName="Table_Line_3_Cashed" ref="AK2:AK5" totalsRowShown="0" headerRowDxfId="130" dataDxfId="129">
  <autoFilter ref="AK2:AK5"/>
  <tableColumns count="1">
    <tableColumn id="1" name="Cashed" dataDxfId="128"/>
  </tableColumns>
  <tableStyleInfo name="TableStyleMedium2" showFirstColumn="0" showLastColumn="0" showRowStripes="1" showColumnStripes="0"/>
</table>
</file>

<file path=xl/tables/table9.xml><?xml version="1.0" encoding="utf-8"?>
<table xmlns="http://schemas.openxmlformats.org/spreadsheetml/2006/main" id="14" name="Table_Line_3_Paying" displayName="Table_Line_3_Paying" ref="AL2:AL5" totalsRowShown="0" headerRowDxfId="127" dataDxfId="126">
  <autoFilter ref="AL2:AL5"/>
  <tableColumns count="1">
    <tableColumn id="1" name="Paying" dataDxfId="125"/>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tools.usps.com/go/ZipLookupAction!input.action" TargetMode="External"/><Relationship Id="rId1" Type="http://schemas.openxmlformats.org/officeDocument/2006/relationships/hyperlink" Target="http://www.huduser.gov/portal/datasets/il.html" TargetMode="External"/><Relationship Id="rId5" Type="http://schemas.openxmlformats.org/officeDocument/2006/relationships/table" Target="../tables/table2.xml"/><Relationship Id="rId4" Type="http://schemas.openxmlformats.org/officeDocument/2006/relationships/table" Target="../tables/table1.xml"/></Relationships>
</file>

<file path=xl/worksheets/_rels/sheet10.xml.rels><?xml version="1.0" encoding="UTF-8" standalone="yes"?>
<Relationships xmlns="http://schemas.openxmlformats.org/package/2006/relationships"><Relationship Id="rId3" Type="http://schemas.openxmlformats.org/officeDocument/2006/relationships/table" Target="../tables/table21.xml"/><Relationship Id="rId2" Type="http://schemas.openxmlformats.org/officeDocument/2006/relationships/table" Target="../tables/table20.xml"/><Relationship Id="rId1" Type="http://schemas.openxmlformats.org/officeDocument/2006/relationships/printerSettings" Target="../printerSettings/printerSettings10.bin"/><Relationship Id="rId5" Type="http://schemas.openxmlformats.org/officeDocument/2006/relationships/table" Target="../tables/table23.xml"/><Relationship Id="rId4" Type="http://schemas.openxmlformats.org/officeDocument/2006/relationships/table" Target="../tables/table22.xml"/></Relationships>
</file>

<file path=xl/worksheets/_rels/sheet2.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2.bin"/><Relationship Id="rId5" Type="http://schemas.openxmlformats.org/officeDocument/2006/relationships/table" Target="../tables/table6.xml"/><Relationship Id="rId4" Type="http://schemas.openxmlformats.org/officeDocument/2006/relationships/table" Target="../tables/table5.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printerSettings" Target="../printerSettings/printerSettings4.bin"/><Relationship Id="rId6" Type="http://schemas.openxmlformats.org/officeDocument/2006/relationships/table" Target="../tables/table11.xml"/><Relationship Id="rId5" Type="http://schemas.openxmlformats.org/officeDocument/2006/relationships/table" Target="../tables/table10.xml"/><Relationship Id="rId4" Type="http://schemas.openxmlformats.org/officeDocument/2006/relationships/table" Target="../tables/table9.xml"/></Relationships>
</file>

<file path=xl/worksheets/_rels/sheet5.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table" Target="../tables/table12.xml"/><Relationship Id="rId1" Type="http://schemas.openxmlformats.org/officeDocument/2006/relationships/printerSettings" Target="../printerSettings/printerSettings5.bin"/><Relationship Id="rId4" Type="http://schemas.openxmlformats.org/officeDocument/2006/relationships/table" Target="../tables/table14.xml"/></Relationships>
</file>

<file path=xl/worksheets/_rels/sheet6.xml.rels><?xml version="1.0" encoding="UTF-8" standalone="yes"?>
<Relationships xmlns="http://schemas.openxmlformats.org/package/2006/relationships"><Relationship Id="rId2" Type="http://schemas.openxmlformats.org/officeDocument/2006/relationships/table" Target="../tables/table1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1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1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19.xml"/><Relationship Id="rId2" Type="http://schemas.openxmlformats.org/officeDocument/2006/relationships/table" Target="../tables/table1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79998168889431442"/>
  </sheetPr>
  <dimension ref="A1:AJ264"/>
  <sheetViews>
    <sheetView showGridLines="0" tabSelected="1" showRuler="0" view="pageLayout" zoomScaleNormal="100" workbookViewId="0">
      <selection activeCell="H4" sqref="H4:S4"/>
    </sheetView>
  </sheetViews>
  <sheetFormatPr defaultColWidth="9.140625" defaultRowHeight="12.75" x14ac:dyDescent="0.25"/>
  <cols>
    <col min="1" max="23" width="3.7109375" style="9" customWidth="1"/>
    <col min="24" max="25" width="1.85546875" style="9" customWidth="1"/>
    <col min="26" max="26" width="7.5703125" style="9" customWidth="1"/>
    <col min="27" max="27" width="3.7109375" style="9" customWidth="1"/>
    <col min="28" max="36" width="9.140625" style="9" hidden="1" customWidth="1"/>
    <col min="37" max="39" width="9.140625" style="9" customWidth="1"/>
    <col min="40" max="16384" width="9.140625" style="9"/>
  </cols>
  <sheetData>
    <row r="1" spans="1:29" ht="11.45" customHeight="1" x14ac:dyDescent="0.25">
      <c r="A1" s="117" t="s">
        <v>508</v>
      </c>
      <c r="B1" s="117"/>
      <c r="C1" s="117"/>
      <c r="D1" s="117"/>
      <c r="E1" s="117"/>
      <c r="F1" s="117"/>
      <c r="G1" s="117"/>
      <c r="H1" s="117"/>
      <c r="I1" s="117"/>
      <c r="J1" s="117"/>
      <c r="K1" s="117"/>
      <c r="L1" s="117"/>
      <c r="M1" s="117"/>
      <c r="N1" s="117"/>
      <c r="O1" s="117"/>
      <c r="P1" s="117"/>
      <c r="Q1" s="117"/>
      <c r="R1" s="117"/>
      <c r="S1" s="117"/>
      <c r="T1" s="117"/>
      <c r="U1" s="117"/>
      <c r="V1" s="117"/>
      <c r="W1" s="117"/>
      <c r="X1" s="117"/>
      <c r="Y1" s="117"/>
      <c r="Z1" s="117"/>
      <c r="AA1" s="117"/>
    </row>
    <row r="2" spans="1:29" ht="84.2" customHeight="1" x14ac:dyDescent="0.25">
      <c r="A2" s="118" t="s">
        <v>194</v>
      </c>
      <c r="B2" s="118"/>
      <c r="C2" s="118"/>
      <c r="D2" s="118"/>
      <c r="E2" s="118"/>
      <c r="F2" s="118"/>
      <c r="G2" s="118"/>
      <c r="H2" s="118"/>
      <c r="I2" s="118"/>
      <c r="J2" s="118"/>
      <c r="K2" s="118"/>
      <c r="L2" s="118"/>
      <c r="M2" s="118"/>
      <c r="N2" s="118"/>
      <c r="O2" s="118"/>
      <c r="P2" s="118"/>
      <c r="Q2" s="118"/>
      <c r="R2" s="118"/>
      <c r="S2" s="118"/>
      <c r="T2" s="118"/>
      <c r="U2" s="118"/>
      <c r="V2" s="118"/>
      <c r="W2" s="118"/>
      <c r="X2" s="118"/>
      <c r="Y2" s="118"/>
      <c r="Z2" s="118"/>
      <c r="AA2" s="118"/>
    </row>
    <row r="3" spans="1:29" ht="6.6" customHeight="1" x14ac:dyDescent="0.25">
      <c r="A3" s="119"/>
      <c r="B3" s="119"/>
      <c r="C3" s="119"/>
      <c r="D3" s="119"/>
      <c r="E3" s="119"/>
      <c r="F3" s="119"/>
      <c r="G3" s="119"/>
      <c r="H3" s="119"/>
      <c r="I3" s="119"/>
      <c r="J3" s="119"/>
      <c r="K3" s="119"/>
      <c r="L3" s="119"/>
      <c r="M3" s="119"/>
      <c r="N3" s="119"/>
      <c r="O3" s="119"/>
      <c r="P3" s="119"/>
      <c r="Q3" s="119"/>
      <c r="R3" s="119"/>
      <c r="S3" s="119"/>
      <c r="T3" s="119"/>
      <c r="U3" s="119"/>
      <c r="V3" s="119"/>
      <c r="W3" s="119"/>
      <c r="X3" s="119"/>
      <c r="Y3" s="119"/>
      <c r="Z3" s="119"/>
      <c r="AA3" s="119"/>
    </row>
    <row r="4" spans="1:29" ht="12.95" customHeight="1" x14ac:dyDescent="0.2">
      <c r="A4" s="13" t="s">
        <v>195</v>
      </c>
      <c r="B4" s="14"/>
      <c r="C4" s="14"/>
      <c r="D4" s="14"/>
      <c r="E4" s="14"/>
      <c r="F4" s="14"/>
      <c r="G4" s="14"/>
      <c r="H4" s="121"/>
      <c r="I4" s="121"/>
      <c r="J4" s="121"/>
      <c r="K4" s="121"/>
      <c r="L4" s="121"/>
      <c r="M4" s="121"/>
      <c r="N4" s="121"/>
      <c r="O4" s="121"/>
      <c r="P4" s="121"/>
      <c r="Q4" s="121"/>
      <c r="R4" s="121"/>
      <c r="S4" s="121"/>
      <c r="T4" s="123" t="s">
        <v>25</v>
      </c>
      <c r="U4" s="123"/>
      <c r="V4" s="123"/>
      <c r="W4" s="123"/>
      <c r="X4" s="80"/>
      <c r="Y4" s="124"/>
      <c r="Z4" s="124"/>
      <c r="AA4" s="124"/>
    </row>
    <row r="5" spans="1:29" s="11" customFormat="1" ht="11.45" customHeight="1" x14ac:dyDescent="0.25">
      <c r="A5" s="15"/>
      <c r="B5" s="15"/>
      <c r="C5" s="15"/>
      <c r="D5" s="15"/>
      <c r="E5" s="15"/>
      <c r="F5" s="15"/>
      <c r="G5" s="15"/>
      <c r="H5" s="125" t="s">
        <v>506</v>
      </c>
      <c r="I5" s="125"/>
      <c r="J5" s="125"/>
      <c r="K5" s="125"/>
      <c r="L5" s="125"/>
      <c r="M5" s="125"/>
      <c r="N5" s="125"/>
      <c r="O5" s="125"/>
      <c r="P5" s="125"/>
      <c r="Q5" s="125"/>
      <c r="R5" s="125"/>
      <c r="S5" s="125"/>
      <c r="T5" s="16"/>
      <c r="U5" s="16"/>
      <c r="V5" s="16"/>
      <c r="W5" s="16"/>
      <c r="X5" s="79"/>
      <c r="Y5" s="16"/>
      <c r="Z5" s="16"/>
      <c r="AA5" s="16"/>
    </row>
    <row r="6" spans="1:29" ht="12.95" customHeight="1" x14ac:dyDescent="0.2">
      <c r="A6" s="13" t="s">
        <v>36</v>
      </c>
      <c r="B6" s="14"/>
      <c r="C6" s="14"/>
      <c r="D6" s="14"/>
      <c r="E6" s="14"/>
      <c r="F6" s="14"/>
      <c r="G6" s="14"/>
      <c r="H6" s="122"/>
      <c r="I6" s="122"/>
      <c r="J6" s="122"/>
      <c r="K6" s="122"/>
      <c r="L6" s="122"/>
      <c r="M6" s="122"/>
      <c r="N6" s="122"/>
      <c r="O6" s="122"/>
      <c r="P6" s="122"/>
      <c r="Q6" s="122"/>
      <c r="R6" s="122"/>
      <c r="S6" s="122"/>
      <c r="T6" s="122"/>
      <c r="U6" s="122"/>
      <c r="V6" s="122"/>
      <c r="W6" s="122"/>
      <c r="X6" s="122"/>
      <c r="Y6" s="122"/>
      <c r="Z6" s="122"/>
      <c r="AA6" s="122"/>
    </row>
    <row r="7" spans="1:29" s="11" customFormat="1" ht="11.45" customHeight="1" x14ac:dyDescent="0.25">
      <c r="A7" s="13"/>
      <c r="B7" s="15"/>
      <c r="C7" s="15"/>
      <c r="D7" s="15"/>
      <c r="E7" s="15"/>
      <c r="F7" s="15"/>
      <c r="G7" s="15"/>
      <c r="H7" s="126" t="s">
        <v>507</v>
      </c>
      <c r="I7" s="126"/>
      <c r="J7" s="126"/>
      <c r="K7" s="126"/>
      <c r="L7" s="126"/>
      <c r="M7" s="126"/>
      <c r="N7" s="126"/>
      <c r="O7" s="126"/>
      <c r="P7" s="126"/>
      <c r="Q7" s="126"/>
      <c r="R7" s="126"/>
      <c r="S7" s="126"/>
      <c r="T7" s="126"/>
      <c r="U7" s="126"/>
      <c r="V7" s="126"/>
      <c r="W7" s="126"/>
      <c r="X7" s="126"/>
      <c r="Y7" s="126"/>
      <c r="Z7" s="126"/>
      <c r="AA7" s="126"/>
    </row>
    <row r="8" spans="1:29" s="96" customFormat="1" ht="6.6" customHeight="1" x14ac:dyDescent="0.25">
      <c r="A8" s="93"/>
      <c r="B8" s="94"/>
      <c r="C8" s="94"/>
      <c r="D8" s="94"/>
      <c r="E8" s="94"/>
      <c r="F8" s="94"/>
      <c r="G8" s="94"/>
      <c r="H8" s="95"/>
      <c r="I8" s="95"/>
      <c r="J8" s="95"/>
      <c r="K8" s="95"/>
      <c r="L8" s="95"/>
      <c r="M8" s="95"/>
      <c r="N8" s="95"/>
      <c r="O8" s="95"/>
      <c r="P8" s="95"/>
      <c r="Q8" s="95"/>
      <c r="R8" s="95"/>
      <c r="S8" s="95"/>
      <c r="T8" s="95"/>
      <c r="U8" s="95"/>
      <c r="V8" s="95"/>
      <c r="W8" s="95"/>
      <c r="X8" s="95"/>
      <c r="Y8" s="95"/>
      <c r="Z8" s="95"/>
      <c r="AA8" s="95"/>
    </row>
    <row r="9" spans="1:29" ht="12.95" customHeight="1" x14ac:dyDescent="0.25">
      <c r="A9" s="120" t="s">
        <v>1</v>
      </c>
      <c r="B9" s="120"/>
      <c r="C9" s="120"/>
      <c r="D9" s="120"/>
      <c r="E9" s="120"/>
      <c r="F9" s="120"/>
      <c r="G9" s="120"/>
      <c r="H9" s="120"/>
      <c r="I9" s="120"/>
      <c r="J9" s="120"/>
      <c r="K9" s="120"/>
      <c r="L9" s="120"/>
      <c r="M9" s="120"/>
      <c r="N9" s="120"/>
      <c r="O9" s="120"/>
      <c r="P9" s="120"/>
      <c r="Q9" s="120"/>
      <c r="R9" s="120"/>
      <c r="S9" s="120"/>
      <c r="T9" s="120"/>
      <c r="U9" s="120"/>
      <c r="V9" s="120"/>
      <c r="W9" s="120"/>
      <c r="X9" s="120"/>
      <c r="Y9" s="120"/>
      <c r="Z9" s="120"/>
      <c r="AA9" s="120"/>
      <c r="AB9" s="9" t="s">
        <v>33</v>
      </c>
      <c r="AC9" s="9" t="s">
        <v>478</v>
      </c>
    </row>
    <row r="10" spans="1:29" s="10" customFormat="1" ht="6.6" customHeight="1" x14ac:dyDescent="0.25">
      <c r="A10" s="97"/>
      <c r="B10" s="97"/>
      <c r="C10" s="97"/>
      <c r="D10" s="97"/>
      <c r="E10" s="97"/>
      <c r="F10" s="97"/>
      <c r="G10" s="97"/>
      <c r="H10" s="97"/>
      <c r="I10" s="97"/>
      <c r="J10" s="97"/>
      <c r="K10" s="97"/>
      <c r="L10" s="97"/>
      <c r="M10" s="97"/>
      <c r="N10" s="97"/>
      <c r="O10" s="97"/>
      <c r="P10" s="97"/>
      <c r="Q10" s="97"/>
      <c r="R10" s="97"/>
      <c r="S10" s="97"/>
      <c r="T10" s="97"/>
      <c r="U10" s="97"/>
      <c r="V10" s="97"/>
      <c r="W10" s="97"/>
      <c r="X10" s="97"/>
      <c r="Y10" s="97"/>
      <c r="Z10" s="97"/>
      <c r="AA10" s="97"/>
      <c r="AB10" s="9"/>
    </row>
    <row r="11" spans="1:29" x14ac:dyDescent="0.2">
      <c r="A11" s="81">
        <v>1</v>
      </c>
      <c r="B11" s="101" t="s">
        <v>2</v>
      </c>
      <c r="C11" s="101"/>
      <c r="D11" s="101"/>
      <c r="E11" s="101"/>
      <c r="F11" s="101"/>
      <c r="G11" s="101"/>
      <c r="H11" s="101"/>
      <c r="I11" s="101"/>
      <c r="J11" s="101"/>
      <c r="K11" s="101"/>
      <c r="L11" s="101"/>
      <c r="M11" s="101"/>
      <c r="N11" s="101"/>
      <c r="O11" s="101"/>
      <c r="P11" s="101"/>
      <c r="Q11" s="101"/>
      <c r="R11" s="101"/>
      <c r="S11" s="101"/>
      <c r="T11" s="101"/>
      <c r="U11" s="101"/>
      <c r="V11" s="101"/>
      <c r="W11" s="101"/>
      <c r="X11" s="76"/>
      <c r="Y11" s="82"/>
      <c r="Z11" s="127"/>
      <c r="AA11" s="127"/>
      <c r="AB11" s="9" t="s">
        <v>34</v>
      </c>
      <c r="AC11" s="9" t="s">
        <v>224</v>
      </c>
    </row>
    <row r="12" spans="1:29" x14ac:dyDescent="0.2">
      <c r="A12" s="85"/>
      <c r="B12" s="102" t="s">
        <v>3</v>
      </c>
      <c r="C12" s="102"/>
      <c r="D12" s="102"/>
      <c r="E12" s="102"/>
      <c r="F12" s="102"/>
      <c r="G12" s="102"/>
      <c r="H12" s="102"/>
      <c r="I12" s="102"/>
      <c r="J12" s="102"/>
      <c r="K12" s="102"/>
      <c r="L12" s="102"/>
      <c r="M12" s="102"/>
      <c r="N12" s="102"/>
      <c r="O12" s="102"/>
      <c r="P12" s="102"/>
      <c r="Q12" s="102"/>
      <c r="R12" s="102"/>
      <c r="S12" s="102"/>
      <c r="T12" s="102"/>
      <c r="U12" s="102"/>
      <c r="V12" s="102"/>
      <c r="W12" s="102"/>
      <c r="X12" s="76"/>
      <c r="Y12" s="87" t="s">
        <v>0</v>
      </c>
      <c r="Z12" s="112">
        <f>'Line 1'!AK106</f>
        <v>0</v>
      </c>
      <c r="AA12" s="112"/>
      <c r="AB12" s="11" t="s">
        <v>35</v>
      </c>
      <c r="AC12" s="9" t="s">
        <v>225</v>
      </c>
    </row>
    <row r="13" spans="1:29" x14ac:dyDescent="0.25">
      <c r="A13" s="81">
        <v>2</v>
      </c>
      <c r="B13" s="101" t="s">
        <v>4</v>
      </c>
      <c r="C13" s="101"/>
      <c r="D13" s="101"/>
      <c r="E13" s="101"/>
      <c r="F13" s="101"/>
      <c r="G13" s="101"/>
      <c r="H13" s="101"/>
      <c r="I13" s="101"/>
      <c r="J13" s="101"/>
      <c r="K13" s="101"/>
      <c r="L13" s="101"/>
      <c r="M13" s="101"/>
      <c r="N13" s="101"/>
      <c r="O13" s="101"/>
      <c r="P13" s="101"/>
      <c r="Q13" s="101"/>
      <c r="R13" s="101"/>
      <c r="S13" s="101"/>
      <c r="T13" s="101"/>
      <c r="U13" s="101"/>
      <c r="V13" s="101"/>
      <c r="W13" s="101"/>
      <c r="X13" s="76"/>
      <c r="Y13" s="76"/>
      <c r="Z13" s="76"/>
      <c r="AA13" s="76"/>
      <c r="AC13" s="9" t="s">
        <v>226</v>
      </c>
    </row>
    <row r="14" spans="1:29" x14ac:dyDescent="0.25">
      <c r="A14" s="81"/>
      <c r="B14" s="101" t="s">
        <v>5</v>
      </c>
      <c r="C14" s="101"/>
      <c r="D14" s="101"/>
      <c r="E14" s="101"/>
      <c r="F14" s="101"/>
      <c r="G14" s="101"/>
      <c r="H14" s="101"/>
      <c r="I14" s="101"/>
      <c r="J14" s="101"/>
      <c r="K14" s="101"/>
      <c r="L14" s="101"/>
      <c r="M14" s="101"/>
      <c r="N14" s="101"/>
      <c r="O14" s="101"/>
      <c r="P14" s="101"/>
      <c r="Q14" s="101"/>
      <c r="R14" s="101"/>
      <c r="S14" s="101"/>
      <c r="T14" s="101"/>
      <c r="U14" s="101"/>
      <c r="V14" s="101"/>
      <c r="W14" s="101"/>
      <c r="X14" s="76"/>
      <c r="Y14" s="76"/>
      <c r="Z14" s="76"/>
      <c r="AA14" s="76"/>
      <c r="AC14" s="9" t="s">
        <v>227</v>
      </c>
    </row>
    <row r="15" spans="1:29" x14ac:dyDescent="0.25">
      <c r="A15" s="81"/>
      <c r="B15" s="101" t="s">
        <v>6</v>
      </c>
      <c r="C15" s="101"/>
      <c r="D15" s="101"/>
      <c r="E15" s="101"/>
      <c r="F15" s="101"/>
      <c r="G15" s="101"/>
      <c r="H15" s="101"/>
      <c r="I15" s="101"/>
      <c r="J15" s="101"/>
      <c r="K15" s="101"/>
      <c r="L15" s="101"/>
      <c r="M15" s="101"/>
      <c r="N15" s="101"/>
      <c r="O15" s="101"/>
      <c r="P15" s="101"/>
      <c r="Q15" s="101"/>
      <c r="R15" s="101"/>
      <c r="S15" s="101"/>
      <c r="T15" s="101"/>
      <c r="U15" s="101"/>
      <c r="V15" s="101"/>
      <c r="W15" s="101"/>
      <c r="X15" s="76"/>
      <c r="Y15" s="76"/>
      <c r="Z15" s="76"/>
      <c r="AA15" s="76"/>
      <c r="AC15" s="9" t="s">
        <v>228</v>
      </c>
    </row>
    <row r="16" spans="1:29" x14ac:dyDescent="0.25">
      <c r="A16" s="81"/>
      <c r="B16" s="101" t="s">
        <v>7</v>
      </c>
      <c r="C16" s="101"/>
      <c r="D16" s="101"/>
      <c r="E16" s="101"/>
      <c r="F16" s="101"/>
      <c r="G16" s="101"/>
      <c r="H16" s="101"/>
      <c r="I16" s="101"/>
      <c r="J16" s="101"/>
      <c r="K16" s="101"/>
      <c r="L16" s="101"/>
      <c r="M16" s="101"/>
      <c r="N16" s="101"/>
      <c r="O16" s="101"/>
      <c r="P16" s="101"/>
      <c r="Q16" s="101"/>
      <c r="R16" s="101"/>
      <c r="S16" s="101"/>
      <c r="T16" s="101"/>
      <c r="U16" s="101"/>
      <c r="V16" s="101"/>
      <c r="W16" s="101"/>
      <c r="X16" s="76"/>
      <c r="Y16" s="76"/>
      <c r="Z16" s="76"/>
      <c r="AA16" s="76"/>
      <c r="AC16" s="9" t="s">
        <v>229</v>
      </c>
    </row>
    <row r="17" spans="1:29" x14ac:dyDescent="0.25">
      <c r="A17" s="81"/>
      <c r="B17" s="101" t="s">
        <v>8</v>
      </c>
      <c r="C17" s="101"/>
      <c r="D17" s="101"/>
      <c r="E17" s="101"/>
      <c r="F17" s="101"/>
      <c r="G17" s="101"/>
      <c r="H17" s="101"/>
      <c r="I17" s="101"/>
      <c r="J17" s="101"/>
      <c r="K17" s="101"/>
      <c r="L17" s="101"/>
      <c r="M17" s="101"/>
      <c r="N17" s="101"/>
      <c r="O17" s="101"/>
      <c r="P17" s="101"/>
      <c r="Q17" s="101"/>
      <c r="R17" s="101"/>
      <c r="S17" s="101"/>
      <c r="T17" s="101"/>
      <c r="U17" s="101"/>
      <c r="V17" s="101"/>
      <c r="W17" s="101"/>
      <c r="X17" s="76"/>
      <c r="Y17" s="76"/>
      <c r="Z17" s="76"/>
      <c r="AA17" s="76"/>
      <c r="AC17" s="9" t="s">
        <v>230</v>
      </c>
    </row>
    <row r="18" spans="1:29" x14ac:dyDescent="0.2">
      <c r="A18" s="85"/>
      <c r="B18" s="102" t="s">
        <v>49</v>
      </c>
      <c r="C18" s="102"/>
      <c r="D18" s="102"/>
      <c r="E18" s="102"/>
      <c r="F18" s="102"/>
      <c r="G18" s="102"/>
      <c r="H18" s="102"/>
      <c r="I18" s="102"/>
      <c r="J18" s="102"/>
      <c r="K18" s="102"/>
      <c r="L18" s="102"/>
      <c r="M18" s="102"/>
      <c r="N18" s="102"/>
      <c r="O18" s="102"/>
      <c r="P18" s="102"/>
      <c r="Q18" s="102"/>
      <c r="R18" s="102"/>
      <c r="S18" s="102"/>
      <c r="T18" s="102"/>
      <c r="U18" s="102"/>
      <c r="V18" s="102"/>
      <c r="W18" s="102"/>
      <c r="X18" s="76"/>
      <c r="Y18" s="87" t="s">
        <v>0</v>
      </c>
      <c r="Z18" s="112">
        <f>'Line 2'!AD24</f>
        <v>0</v>
      </c>
      <c r="AA18" s="112"/>
      <c r="AC18" s="9" t="s">
        <v>231</v>
      </c>
    </row>
    <row r="19" spans="1:29" x14ac:dyDescent="0.25">
      <c r="A19" s="81">
        <v>3</v>
      </c>
      <c r="B19" s="101" t="s">
        <v>9</v>
      </c>
      <c r="C19" s="101"/>
      <c r="D19" s="101"/>
      <c r="E19" s="101"/>
      <c r="F19" s="101"/>
      <c r="G19" s="101"/>
      <c r="H19" s="101"/>
      <c r="I19" s="101"/>
      <c r="J19" s="101"/>
      <c r="K19" s="101"/>
      <c r="L19" s="101"/>
      <c r="M19" s="101"/>
      <c r="N19" s="101"/>
      <c r="O19" s="101"/>
      <c r="P19" s="101"/>
      <c r="Q19" s="101"/>
      <c r="R19" s="101"/>
      <c r="S19" s="101"/>
      <c r="T19" s="101"/>
      <c r="U19" s="101"/>
      <c r="V19" s="101"/>
      <c r="W19" s="101"/>
      <c r="X19" s="76"/>
      <c r="Y19" s="76"/>
      <c r="Z19" s="76"/>
      <c r="AA19" s="76"/>
      <c r="AC19" s="9" t="s">
        <v>232</v>
      </c>
    </row>
    <row r="20" spans="1:29" x14ac:dyDescent="0.25">
      <c r="A20" s="81"/>
      <c r="B20" s="101" t="s">
        <v>5</v>
      </c>
      <c r="C20" s="101"/>
      <c r="D20" s="101"/>
      <c r="E20" s="101"/>
      <c r="F20" s="101"/>
      <c r="G20" s="101"/>
      <c r="H20" s="101"/>
      <c r="I20" s="101"/>
      <c r="J20" s="101"/>
      <c r="K20" s="101"/>
      <c r="L20" s="101"/>
      <c r="M20" s="101"/>
      <c r="N20" s="101"/>
      <c r="O20" s="101"/>
      <c r="P20" s="101"/>
      <c r="Q20" s="101"/>
      <c r="R20" s="101"/>
      <c r="S20" s="101"/>
      <c r="T20" s="101"/>
      <c r="U20" s="101"/>
      <c r="V20" s="101"/>
      <c r="W20" s="101"/>
      <c r="X20" s="76"/>
      <c r="Y20" s="76"/>
      <c r="Z20" s="76"/>
      <c r="AA20" s="76"/>
      <c r="AC20" s="9" t="s">
        <v>233</v>
      </c>
    </row>
    <row r="21" spans="1:29" x14ac:dyDescent="0.25">
      <c r="A21" s="81"/>
      <c r="B21" s="101" t="s">
        <v>10</v>
      </c>
      <c r="C21" s="101"/>
      <c r="D21" s="101"/>
      <c r="E21" s="101"/>
      <c r="F21" s="101"/>
      <c r="G21" s="101"/>
      <c r="H21" s="101"/>
      <c r="I21" s="101"/>
      <c r="J21" s="101"/>
      <c r="K21" s="101"/>
      <c r="L21" s="101"/>
      <c r="M21" s="101"/>
      <c r="N21" s="101"/>
      <c r="O21" s="101"/>
      <c r="P21" s="101"/>
      <c r="Q21" s="101"/>
      <c r="R21" s="101"/>
      <c r="S21" s="101"/>
      <c r="T21" s="101"/>
      <c r="U21" s="101"/>
      <c r="V21" s="101"/>
      <c r="W21" s="101"/>
      <c r="X21" s="76"/>
      <c r="Y21" s="76"/>
      <c r="Z21" s="76"/>
      <c r="AA21" s="76"/>
      <c r="AC21" s="9" t="s">
        <v>234</v>
      </c>
    </row>
    <row r="22" spans="1:29" x14ac:dyDescent="0.25">
      <c r="A22" s="81"/>
      <c r="B22" s="101" t="s">
        <v>11</v>
      </c>
      <c r="C22" s="101"/>
      <c r="D22" s="101"/>
      <c r="E22" s="101"/>
      <c r="F22" s="101"/>
      <c r="G22" s="101"/>
      <c r="H22" s="101"/>
      <c r="I22" s="101"/>
      <c r="J22" s="101"/>
      <c r="K22" s="101"/>
      <c r="L22" s="101"/>
      <c r="M22" s="101"/>
      <c r="N22" s="101"/>
      <c r="O22" s="101"/>
      <c r="P22" s="101"/>
      <c r="Q22" s="101"/>
      <c r="R22" s="101"/>
      <c r="S22" s="101"/>
      <c r="T22" s="101"/>
      <c r="U22" s="101"/>
      <c r="V22" s="101"/>
      <c r="W22" s="101"/>
      <c r="X22" s="76"/>
      <c r="Y22" s="76"/>
      <c r="Z22" s="76"/>
      <c r="AA22" s="76"/>
      <c r="AC22" s="9" t="s">
        <v>235</v>
      </c>
    </row>
    <row r="23" spans="1:29" x14ac:dyDescent="0.25">
      <c r="A23" s="81"/>
      <c r="B23" s="101" t="s">
        <v>50</v>
      </c>
      <c r="C23" s="101"/>
      <c r="D23" s="101"/>
      <c r="E23" s="101"/>
      <c r="F23" s="101"/>
      <c r="G23" s="101"/>
      <c r="H23" s="101"/>
      <c r="I23" s="101"/>
      <c r="J23" s="101"/>
      <c r="K23" s="101"/>
      <c r="L23" s="101"/>
      <c r="M23" s="101"/>
      <c r="N23" s="101"/>
      <c r="O23" s="101"/>
      <c r="P23" s="101"/>
      <c r="Q23" s="101"/>
      <c r="R23" s="101"/>
      <c r="S23" s="101"/>
      <c r="T23" s="101"/>
      <c r="U23" s="101"/>
      <c r="V23" s="101"/>
      <c r="W23" s="101"/>
      <c r="X23" s="76"/>
      <c r="Y23" s="76"/>
      <c r="Z23" s="76"/>
      <c r="AA23" s="76"/>
      <c r="AC23" s="9" t="s">
        <v>236</v>
      </c>
    </row>
    <row r="24" spans="1:29" x14ac:dyDescent="0.25">
      <c r="A24" s="81"/>
      <c r="B24" s="101" t="s">
        <v>51</v>
      </c>
      <c r="C24" s="101"/>
      <c r="D24" s="101"/>
      <c r="E24" s="101"/>
      <c r="F24" s="101"/>
      <c r="G24" s="101"/>
      <c r="H24" s="101"/>
      <c r="I24" s="101"/>
      <c r="J24" s="101"/>
      <c r="K24" s="101"/>
      <c r="L24" s="101"/>
      <c r="M24" s="101"/>
      <c r="N24" s="101"/>
      <c r="O24" s="101"/>
      <c r="P24" s="101"/>
      <c r="Q24" s="101"/>
      <c r="R24" s="101"/>
      <c r="S24" s="101"/>
      <c r="T24" s="101"/>
      <c r="U24" s="101"/>
      <c r="V24" s="101"/>
      <c r="W24" s="101"/>
      <c r="X24" s="76"/>
      <c r="Y24" s="76"/>
      <c r="Z24" s="76"/>
      <c r="AA24" s="76"/>
      <c r="AC24" s="9" t="s">
        <v>237</v>
      </c>
    </row>
    <row r="25" spans="1:29" x14ac:dyDescent="0.2">
      <c r="A25" s="85"/>
      <c r="B25" s="102" t="s">
        <v>12</v>
      </c>
      <c r="C25" s="102"/>
      <c r="D25" s="102"/>
      <c r="E25" s="102"/>
      <c r="F25" s="102"/>
      <c r="G25" s="102"/>
      <c r="H25" s="102"/>
      <c r="I25" s="102"/>
      <c r="J25" s="102"/>
      <c r="K25" s="102"/>
      <c r="L25" s="102"/>
      <c r="M25" s="102"/>
      <c r="N25" s="102"/>
      <c r="O25" s="102"/>
      <c r="P25" s="102"/>
      <c r="Q25" s="102"/>
      <c r="R25" s="102"/>
      <c r="S25" s="102"/>
      <c r="T25" s="102"/>
      <c r="U25" s="102"/>
      <c r="V25" s="102"/>
      <c r="W25" s="102"/>
      <c r="X25" s="76"/>
      <c r="Y25" s="87" t="s">
        <v>0</v>
      </c>
      <c r="Z25" s="112">
        <f>'Line 3'!AH2</f>
        <v>0</v>
      </c>
      <c r="AA25" s="112"/>
      <c r="AC25" s="9" t="s">
        <v>238</v>
      </c>
    </row>
    <row r="26" spans="1:29" x14ac:dyDescent="0.25">
      <c r="A26" s="81">
        <v>4</v>
      </c>
      <c r="B26" s="101" t="s">
        <v>13</v>
      </c>
      <c r="C26" s="101"/>
      <c r="D26" s="101"/>
      <c r="E26" s="101"/>
      <c r="F26" s="101"/>
      <c r="G26" s="101"/>
      <c r="H26" s="101"/>
      <c r="I26" s="101"/>
      <c r="J26" s="101"/>
      <c r="K26" s="101"/>
      <c r="L26" s="101"/>
      <c r="M26" s="101"/>
      <c r="N26" s="101"/>
      <c r="O26" s="101"/>
      <c r="P26" s="101"/>
      <c r="Q26" s="101"/>
      <c r="R26" s="101"/>
      <c r="S26" s="101"/>
      <c r="T26" s="101"/>
      <c r="U26" s="101"/>
      <c r="V26" s="101"/>
      <c r="W26" s="101"/>
      <c r="X26" s="76"/>
      <c r="Y26" s="76"/>
      <c r="Z26" s="76"/>
      <c r="AA26" s="76"/>
      <c r="AC26" s="9" t="s">
        <v>239</v>
      </c>
    </row>
    <row r="27" spans="1:29" x14ac:dyDescent="0.25">
      <c r="A27" s="81"/>
      <c r="B27" s="101" t="s">
        <v>14</v>
      </c>
      <c r="C27" s="101"/>
      <c r="D27" s="101"/>
      <c r="E27" s="101"/>
      <c r="F27" s="101"/>
      <c r="G27" s="101"/>
      <c r="H27" s="101"/>
      <c r="I27" s="101"/>
      <c r="J27" s="101"/>
      <c r="K27" s="101"/>
      <c r="L27" s="101"/>
      <c r="M27" s="101"/>
      <c r="N27" s="101"/>
      <c r="O27" s="101"/>
      <c r="P27" s="101"/>
      <c r="Q27" s="101"/>
      <c r="R27" s="101"/>
      <c r="S27" s="101"/>
      <c r="T27" s="101"/>
      <c r="U27" s="101"/>
      <c r="V27" s="101"/>
      <c r="W27" s="101"/>
      <c r="X27" s="76"/>
      <c r="Y27" s="76"/>
      <c r="Z27" s="76"/>
      <c r="AA27" s="76"/>
      <c r="AC27" s="9" t="s">
        <v>240</v>
      </c>
    </row>
    <row r="28" spans="1:29" x14ac:dyDescent="0.25">
      <c r="A28" s="81"/>
      <c r="B28" s="101" t="s">
        <v>15</v>
      </c>
      <c r="C28" s="101"/>
      <c r="D28" s="101"/>
      <c r="E28" s="101"/>
      <c r="F28" s="101"/>
      <c r="G28" s="101"/>
      <c r="H28" s="101"/>
      <c r="I28" s="101"/>
      <c r="J28" s="101"/>
      <c r="K28" s="101"/>
      <c r="L28" s="101"/>
      <c r="M28" s="101"/>
      <c r="N28" s="101"/>
      <c r="O28" s="101"/>
      <c r="P28" s="101"/>
      <c r="Q28" s="101"/>
      <c r="R28" s="101"/>
      <c r="S28" s="101"/>
      <c r="T28" s="101"/>
      <c r="U28" s="101"/>
      <c r="V28" s="101"/>
      <c r="W28" s="101"/>
      <c r="X28" s="76"/>
      <c r="Y28" s="76"/>
      <c r="Z28" s="76"/>
      <c r="AA28" s="76"/>
      <c r="AC28" s="9" t="s">
        <v>241</v>
      </c>
    </row>
    <row r="29" spans="1:29" x14ac:dyDescent="0.2">
      <c r="A29" s="85"/>
      <c r="B29" s="102" t="s">
        <v>16</v>
      </c>
      <c r="C29" s="102"/>
      <c r="D29" s="102"/>
      <c r="E29" s="102"/>
      <c r="F29" s="102"/>
      <c r="G29" s="102"/>
      <c r="H29" s="102"/>
      <c r="I29" s="102"/>
      <c r="J29" s="102"/>
      <c r="K29" s="102"/>
      <c r="L29" s="102"/>
      <c r="M29" s="102"/>
      <c r="N29" s="102"/>
      <c r="O29" s="102"/>
      <c r="P29" s="102"/>
      <c r="Q29" s="102"/>
      <c r="R29" s="102"/>
      <c r="S29" s="102"/>
      <c r="T29" s="102"/>
      <c r="U29" s="102"/>
      <c r="V29" s="102"/>
      <c r="W29" s="102"/>
      <c r="X29" s="76"/>
      <c r="Y29" s="87" t="s">
        <v>0</v>
      </c>
      <c r="Z29" s="112">
        <f>'Line 4'!AK91</f>
        <v>0</v>
      </c>
      <c r="AA29" s="112"/>
      <c r="AC29" s="9" t="s">
        <v>242</v>
      </c>
    </row>
    <row r="30" spans="1:29" x14ac:dyDescent="0.25">
      <c r="A30" s="81">
        <v>5</v>
      </c>
      <c r="B30" s="101" t="s">
        <v>17</v>
      </c>
      <c r="C30" s="101"/>
      <c r="D30" s="101"/>
      <c r="E30" s="101"/>
      <c r="F30" s="101"/>
      <c r="G30" s="101"/>
      <c r="H30" s="101"/>
      <c r="I30" s="101"/>
      <c r="J30" s="101"/>
      <c r="K30" s="101"/>
      <c r="L30" s="101"/>
      <c r="M30" s="101"/>
      <c r="N30" s="101"/>
      <c r="O30" s="101"/>
      <c r="P30" s="101"/>
      <c r="Q30" s="101"/>
      <c r="R30" s="101"/>
      <c r="S30" s="101"/>
      <c r="T30" s="101"/>
      <c r="U30" s="101"/>
      <c r="V30" s="101"/>
      <c r="W30" s="101"/>
      <c r="X30" s="76"/>
      <c r="Y30" s="76"/>
      <c r="Z30" s="76"/>
      <c r="AA30" s="76"/>
      <c r="AC30" s="9" t="s">
        <v>243</v>
      </c>
    </row>
    <row r="31" spans="1:29" x14ac:dyDescent="0.2">
      <c r="A31" s="85"/>
      <c r="B31" s="102" t="s">
        <v>18</v>
      </c>
      <c r="C31" s="102"/>
      <c r="D31" s="102"/>
      <c r="E31" s="102"/>
      <c r="F31" s="102"/>
      <c r="G31" s="102"/>
      <c r="H31" s="102"/>
      <c r="I31" s="102"/>
      <c r="J31" s="102"/>
      <c r="K31" s="102"/>
      <c r="L31" s="102"/>
      <c r="M31" s="102"/>
      <c r="N31" s="102"/>
      <c r="O31" s="102"/>
      <c r="P31" s="102"/>
      <c r="Q31" s="102"/>
      <c r="R31" s="102"/>
      <c r="S31" s="102"/>
      <c r="T31" s="102"/>
      <c r="U31" s="102"/>
      <c r="V31" s="102"/>
      <c r="W31" s="102"/>
      <c r="X31" s="76"/>
      <c r="Y31" s="87" t="s">
        <v>0</v>
      </c>
      <c r="Z31" s="112">
        <f>'Line 5'!AK40</f>
        <v>0</v>
      </c>
      <c r="AA31" s="112"/>
      <c r="AC31" s="9" t="s">
        <v>244</v>
      </c>
    </row>
    <row r="32" spans="1:29" ht="12.2" customHeight="1" x14ac:dyDescent="0.25">
      <c r="A32" s="81">
        <v>6</v>
      </c>
      <c r="B32" s="101" t="s">
        <v>19</v>
      </c>
      <c r="C32" s="101"/>
      <c r="D32" s="101"/>
      <c r="E32" s="101"/>
      <c r="F32" s="101"/>
      <c r="G32" s="101"/>
      <c r="H32" s="101"/>
      <c r="I32" s="101"/>
      <c r="J32" s="101"/>
      <c r="K32" s="101"/>
      <c r="L32" s="101"/>
      <c r="M32" s="101"/>
      <c r="N32" s="101"/>
      <c r="O32" s="101"/>
      <c r="P32" s="101"/>
      <c r="Q32" s="101"/>
      <c r="R32" s="101"/>
      <c r="S32" s="101"/>
      <c r="T32" s="101"/>
      <c r="U32" s="101"/>
      <c r="V32" s="101"/>
      <c r="W32" s="101"/>
      <c r="X32" s="76"/>
      <c r="Y32" s="76"/>
      <c r="Z32" s="76"/>
      <c r="AA32" s="76"/>
      <c r="AC32" s="9" t="s">
        <v>245</v>
      </c>
    </row>
    <row r="33" spans="1:36" ht="12.2" customHeight="1" x14ac:dyDescent="0.25">
      <c r="A33" s="81"/>
      <c r="B33" s="108" t="s">
        <v>27</v>
      </c>
      <c r="C33" s="108"/>
      <c r="D33" s="108"/>
      <c r="E33" s="108"/>
      <c r="F33" s="108"/>
      <c r="G33" s="108"/>
      <c r="H33" s="108"/>
      <c r="I33" s="108"/>
      <c r="J33" s="108"/>
      <c r="K33" s="108"/>
      <c r="L33" s="108"/>
      <c r="M33" s="108"/>
      <c r="N33" s="108"/>
      <c r="O33" s="108"/>
      <c r="P33" s="108"/>
      <c r="Q33" s="108"/>
      <c r="R33" s="108"/>
      <c r="S33" s="108"/>
      <c r="T33" s="108"/>
      <c r="U33" s="108"/>
      <c r="V33" s="108"/>
      <c r="W33" s="108"/>
      <c r="X33" s="78"/>
      <c r="Y33" s="76"/>
      <c r="Z33" s="76"/>
      <c r="AA33" s="76"/>
      <c r="AC33" s="9" t="s">
        <v>246</v>
      </c>
    </row>
    <row r="34" spans="1:36" ht="12.2" customHeight="1" x14ac:dyDescent="0.25">
      <c r="A34" s="81"/>
      <c r="B34" s="108" t="s">
        <v>28</v>
      </c>
      <c r="C34" s="108"/>
      <c r="D34" s="108"/>
      <c r="E34" s="108"/>
      <c r="F34" s="108"/>
      <c r="G34" s="108"/>
      <c r="H34" s="108"/>
      <c r="I34" s="108"/>
      <c r="J34" s="108"/>
      <c r="K34" s="108"/>
      <c r="L34" s="108"/>
      <c r="M34" s="108"/>
      <c r="N34" s="108"/>
      <c r="O34" s="108"/>
      <c r="P34" s="108"/>
      <c r="Q34" s="108"/>
      <c r="R34" s="108"/>
      <c r="S34" s="108"/>
      <c r="T34" s="108"/>
      <c r="U34" s="108"/>
      <c r="V34" s="108"/>
      <c r="W34" s="108"/>
      <c r="X34" s="78"/>
      <c r="Y34" s="76"/>
      <c r="Z34" s="76"/>
      <c r="AA34" s="76"/>
      <c r="AC34" s="9" t="s">
        <v>247</v>
      </c>
    </row>
    <row r="35" spans="1:36" ht="12.2" customHeight="1" x14ac:dyDescent="0.25">
      <c r="A35" s="81"/>
      <c r="B35" s="108" t="s">
        <v>29</v>
      </c>
      <c r="C35" s="108"/>
      <c r="D35" s="108"/>
      <c r="E35" s="108"/>
      <c r="F35" s="108"/>
      <c r="G35" s="108"/>
      <c r="H35" s="108"/>
      <c r="I35" s="108"/>
      <c r="J35" s="108"/>
      <c r="K35" s="108"/>
      <c r="L35" s="108"/>
      <c r="M35" s="108"/>
      <c r="N35" s="108"/>
      <c r="O35" s="108"/>
      <c r="P35" s="108"/>
      <c r="Q35" s="108"/>
      <c r="R35" s="108"/>
      <c r="S35" s="108"/>
      <c r="T35" s="108"/>
      <c r="U35" s="108"/>
      <c r="V35" s="108"/>
      <c r="W35" s="108"/>
      <c r="X35" s="78"/>
      <c r="Y35" s="76"/>
      <c r="Z35" s="76"/>
      <c r="AA35" s="76"/>
      <c r="AC35" s="9" t="s">
        <v>248</v>
      </c>
    </row>
    <row r="36" spans="1:36" ht="12.2" customHeight="1" x14ac:dyDescent="0.25">
      <c r="A36" s="81"/>
      <c r="B36" s="108" t="s">
        <v>24</v>
      </c>
      <c r="C36" s="108"/>
      <c r="D36" s="108"/>
      <c r="E36" s="108"/>
      <c r="F36" s="108"/>
      <c r="G36" s="108"/>
      <c r="H36" s="108"/>
      <c r="I36" s="108"/>
      <c r="J36" s="108"/>
      <c r="K36" s="108"/>
      <c r="L36" s="108"/>
      <c r="M36" s="108"/>
      <c r="N36" s="108"/>
      <c r="O36" s="108"/>
      <c r="P36" s="108"/>
      <c r="Q36" s="108"/>
      <c r="R36" s="108"/>
      <c r="S36" s="108"/>
      <c r="T36" s="108"/>
      <c r="U36" s="108"/>
      <c r="V36" s="108"/>
      <c r="W36" s="108"/>
      <c r="X36" s="78"/>
      <c r="Y36" s="76"/>
      <c r="Z36" s="76"/>
      <c r="AA36" s="76"/>
      <c r="AC36" s="9" t="s">
        <v>249</v>
      </c>
    </row>
    <row r="37" spans="1:36" ht="12.2" customHeight="1" x14ac:dyDescent="0.25">
      <c r="A37" s="81"/>
      <c r="B37" s="108" t="s">
        <v>30</v>
      </c>
      <c r="C37" s="108"/>
      <c r="D37" s="108"/>
      <c r="E37" s="108"/>
      <c r="F37" s="108"/>
      <c r="G37" s="108"/>
      <c r="H37" s="108"/>
      <c r="I37" s="108"/>
      <c r="J37" s="108"/>
      <c r="K37" s="108"/>
      <c r="L37" s="108"/>
      <c r="M37" s="108"/>
      <c r="N37" s="108"/>
      <c r="O37" s="108"/>
      <c r="P37" s="108"/>
      <c r="Q37" s="108"/>
      <c r="R37" s="108"/>
      <c r="S37" s="108"/>
      <c r="T37" s="108"/>
      <c r="U37" s="108"/>
      <c r="V37" s="108"/>
      <c r="W37" s="108"/>
      <c r="X37" s="78"/>
      <c r="Y37" s="76"/>
      <c r="Z37" s="76"/>
      <c r="AA37" s="76"/>
      <c r="AC37" s="9" t="s">
        <v>250</v>
      </c>
    </row>
    <row r="38" spans="1:36" ht="12.2" customHeight="1" x14ac:dyDescent="0.25">
      <c r="A38" s="81"/>
      <c r="B38" s="108" t="s">
        <v>31</v>
      </c>
      <c r="C38" s="108"/>
      <c r="D38" s="108"/>
      <c r="E38" s="108"/>
      <c r="F38" s="108"/>
      <c r="G38" s="108"/>
      <c r="H38" s="108"/>
      <c r="I38" s="108"/>
      <c r="J38" s="108"/>
      <c r="K38" s="108"/>
      <c r="L38" s="108"/>
      <c r="M38" s="108"/>
      <c r="N38" s="108"/>
      <c r="O38" s="108"/>
      <c r="P38" s="108"/>
      <c r="Q38" s="108"/>
      <c r="R38" s="108"/>
      <c r="S38" s="108"/>
      <c r="T38" s="108"/>
      <c r="U38" s="108"/>
      <c r="V38" s="108"/>
      <c r="W38" s="108"/>
      <c r="X38" s="78"/>
      <c r="Y38" s="76"/>
      <c r="Z38" s="76"/>
      <c r="AA38" s="76"/>
      <c r="AC38" s="9" t="s">
        <v>251</v>
      </c>
    </row>
    <row r="39" spans="1:36" ht="12.2" customHeight="1" x14ac:dyDescent="0.25">
      <c r="A39" s="81"/>
      <c r="B39" s="108" t="s">
        <v>32</v>
      </c>
      <c r="C39" s="108"/>
      <c r="D39" s="108"/>
      <c r="E39" s="108"/>
      <c r="F39" s="108"/>
      <c r="G39" s="108"/>
      <c r="H39" s="108"/>
      <c r="I39" s="108"/>
      <c r="J39" s="108"/>
      <c r="K39" s="108"/>
      <c r="L39" s="108"/>
      <c r="M39" s="108"/>
      <c r="N39" s="108"/>
      <c r="O39" s="108"/>
      <c r="P39" s="108"/>
      <c r="Q39" s="108"/>
      <c r="R39" s="108"/>
      <c r="S39" s="108"/>
      <c r="T39" s="108"/>
      <c r="U39" s="108"/>
      <c r="V39" s="108"/>
      <c r="W39" s="108"/>
      <c r="X39" s="78"/>
      <c r="Y39" s="76"/>
      <c r="Z39" s="76"/>
      <c r="AA39" s="76"/>
      <c r="AC39" s="9" t="s">
        <v>252</v>
      </c>
    </row>
    <row r="40" spans="1:36" ht="12.2" customHeight="1" x14ac:dyDescent="0.25">
      <c r="A40" s="81"/>
      <c r="B40" s="108" t="s">
        <v>52</v>
      </c>
      <c r="C40" s="108"/>
      <c r="D40" s="108"/>
      <c r="E40" s="108"/>
      <c r="F40" s="108"/>
      <c r="G40" s="108"/>
      <c r="H40" s="108"/>
      <c r="I40" s="108"/>
      <c r="J40" s="108"/>
      <c r="K40" s="108"/>
      <c r="L40" s="108"/>
      <c r="M40" s="108"/>
      <c r="N40" s="108"/>
      <c r="O40" s="108"/>
      <c r="P40" s="108"/>
      <c r="Q40" s="108"/>
      <c r="R40" s="108"/>
      <c r="S40" s="108"/>
      <c r="T40" s="108"/>
      <c r="U40" s="108"/>
      <c r="V40" s="108"/>
      <c r="W40" s="108"/>
      <c r="X40" s="78"/>
      <c r="Y40" s="76"/>
      <c r="Z40" s="76"/>
      <c r="AA40" s="76"/>
      <c r="AC40" s="9" t="s">
        <v>253</v>
      </c>
    </row>
    <row r="41" spans="1:36" ht="12.2" customHeight="1" x14ac:dyDescent="0.25">
      <c r="A41" s="81"/>
      <c r="B41" s="108" t="s">
        <v>53</v>
      </c>
      <c r="C41" s="108"/>
      <c r="D41" s="108"/>
      <c r="E41" s="108"/>
      <c r="F41" s="108"/>
      <c r="G41" s="108"/>
      <c r="H41" s="108"/>
      <c r="I41" s="108"/>
      <c r="J41" s="108"/>
      <c r="K41" s="108"/>
      <c r="L41" s="108"/>
      <c r="M41" s="108"/>
      <c r="N41" s="108"/>
      <c r="O41" s="108"/>
      <c r="P41" s="108"/>
      <c r="Q41" s="108"/>
      <c r="R41" s="108"/>
      <c r="S41" s="108"/>
      <c r="T41" s="108"/>
      <c r="U41" s="108"/>
      <c r="V41" s="108"/>
      <c r="W41" s="108"/>
      <c r="X41" s="78"/>
      <c r="Y41" s="76"/>
      <c r="Z41" s="76"/>
      <c r="AA41" s="76"/>
      <c r="AC41" s="9" t="s">
        <v>254</v>
      </c>
    </row>
    <row r="42" spans="1:36" x14ac:dyDescent="0.2">
      <c r="A42" s="85"/>
      <c r="B42" s="116" t="s">
        <v>54</v>
      </c>
      <c r="C42" s="116"/>
      <c r="D42" s="116"/>
      <c r="E42" s="116"/>
      <c r="F42" s="116"/>
      <c r="G42" s="116"/>
      <c r="H42" s="116"/>
      <c r="I42" s="116"/>
      <c r="J42" s="116"/>
      <c r="K42" s="116"/>
      <c r="L42" s="116"/>
      <c r="M42" s="116"/>
      <c r="N42" s="116"/>
      <c r="O42" s="116"/>
      <c r="P42" s="116"/>
      <c r="Q42" s="116"/>
      <c r="R42" s="116"/>
      <c r="S42" s="116"/>
      <c r="T42" s="116"/>
      <c r="U42" s="116"/>
      <c r="V42" s="116"/>
      <c r="W42" s="116"/>
      <c r="X42" s="78"/>
      <c r="Y42" s="87" t="s">
        <v>0</v>
      </c>
      <c r="Z42" s="112">
        <f>'Line 6'!AD22</f>
        <v>0</v>
      </c>
      <c r="AA42" s="112"/>
      <c r="AC42" s="9" t="s">
        <v>255</v>
      </c>
    </row>
    <row r="43" spans="1:36" x14ac:dyDescent="0.25">
      <c r="A43" s="81">
        <v>7</v>
      </c>
      <c r="B43" s="101" t="s">
        <v>20</v>
      </c>
      <c r="C43" s="101"/>
      <c r="D43" s="101"/>
      <c r="E43" s="101"/>
      <c r="F43" s="101"/>
      <c r="G43" s="101"/>
      <c r="H43" s="101"/>
      <c r="I43" s="101"/>
      <c r="J43" s="101"/>
      <c r="K43" s="101"/>
      <c r="L43" s="101"/>
      <c r="M43" s="101"/>
      <c r="N43" s="101"/>
      <c r="O43" s="101"/>
      <c r="P43" s="101"/>
      <c r="Q43" s="101"/>
      <c r="R43" s="101"/>
      <c r="S43" s="101"/>
      <c r="T43" s="101"/>
      <c r="U43" s="101"/>
      <c r="V43" s="101"/>
      <c r="W43" s="101"/>
      <c r="X43" s="76"/>
      <c r="Y43" s="76"/>
      <c r="Z43" s="76"/>
      <c r="AA43" s="76"/>
      <c r="AC43" s="9" t="s">
        <v>256</v>
      </c>
    </row>
    <row r="44" spans="1:36" x14ac:dyDescent="0.2">
      <c r="A44" s="85"/>
      <c r="B44" s="102" t="s">
        <v>189</v>
      </c>
      <c r="C44" s="102"/>
      <c r="D44" s="102"/>
      <c r="E44" s="102"/>
      <c r="F44" s="102"/>
      <c r="G44" s="102"/>
      <c r="H44" s="102"/>
      <c r="I44" s="102"/>
      <c r="J44" s="102"/>
      <c r="K44" s="102"/>
      <c r="L44" s="102"/>
      <c r="M44" s="102"/>
      <c r="N44" s="102"/>
      <c r="O44" s="102"/>
      <c r="P44" s="102"/>
      <c r="Q44" s="102"/>
      <c r="R44" s="102"/>
      <c r="S44" s="102"/>
      <c r="T44" s="102"/>
      <c r="U44" s="102"/>
      <c r="V44" s="102"/>
      <c r="W44" s="102"/>
      <c r="X44" s="76"/>
      <c r="Y44" s="87" t="s">
        <v>0</v>
      </c>
      <c r="Z44" s="112">
        <f>'Line 7'!AK40</f>
        <v>0</v>
      </c>
      <c r="AA44" s="112"/>
      <c r="AC44" s="9" t="s">
        <v>257</v>
      </c>
    </row>
    <row r="45" spans="1:36" x14ac:dyDescent="0.25">
      <c r="A45" s="81">
        <v>8</v>
      </c>
      <c r="B45" s="101" t="s">
        <v>21</v>
      </c>
      <c r="C45" s="101"/>
      <c r="D45" s="101"/>
      <c r="E45" s="101"/>
      <c r="F45" s="101"/>
      <c r="G45" s="101"/>
      <c r="H45" s="101"/>
      <c r="I45" s="101"/>
      <c r="J45" s="101"/>
      <c r="K45" s="101"/>
      <c r="L45" s="101"/>
      <c r="M45" s="101"/>
      <c r="N45" s="101"/>
      <c r="O45" s="101"/>
      <c r="P45" s="101"/>
      <c r="Q45" s="101"/>
      <c r="R45" s="101"/>
      <c r="S45" s="101"/>
      <c r="T45" s="101"/>
      <c r="U45" s="101"/>
      <c r="V45" s="101"/>
      <c r="W45" s="101"/>
      <c r="X45" s="76"/>
      <c r="Y45" s="76"/>
      <c r="Z45" s="76"/>
      <c r="AA45" s="76"/>
      <c r="AC45" s="9" t="s">
        <v>258</v>
      </c>
    </row>
    <row r="46" spans="1:36" ht="13.5" thickBot="1" x14ac:dyDescent="0.25">
      <c r="A46" s="85"/>
      <c r="B46" s="102" t="s">
        <v>22</v>
      </c>
      <c r="C46" s="102"/>
      <c r="D46" s="102"/>
      <c r="E46" s="102"/>
      <c r="F46" s="102"/>
      <c r="G46" s="102"/>
      <c r="H46" s="102"/>
      <c r="I46" s="102"/>
      <c r="J46" s="102"/>
      <c r="K46" s="102"/>
      <c r="L46" s="102"/>
      <c r="M46" s="102"/>
      <c r="N46" s="102"/>
      <c r="O46" s="102"/>
      <c r="P46" s="102"/>
      <c r="Q46" s="102"/>
      <c r="R46" s="102"/>
      <c r="S46" s="102"/>
      <c r="T46" s="102"/>
      <c r="U46" s="102"/>
      <c r="V46" s="102"/>
      <c r="W46" s="102"/>
      <c r="X46" s="76"/>
      <c r="Y46" s="99" t="s">
        <v>0</v>
      </c>
      <c r="Z46" s="113">
        <f>'Line 8'!AK14</f>
        <v>0</v>
      </c>
      <c r="AA46" s="113"/>
      <c r="AC46" s="9" t="s">
        <v>259</v>
      </c>
    </row>
    <row r="47" spans="1:36" ht="13.5" thickTop="1" x14ac:dyDescent="0.2">
      <c r="A47" s="86">
        <v>9</v>
      </c>
      <c r="B47" s="103" t="s">
        <v>196</v>
      </c>
      <c r="C47" s="103"/>
      <c r="D47" s="103"/>
      <c r="E47" s="103"/>
      <c r="F47" s="103"/>
      <c r="G47" s="103"/>
      <c r="H47" s="103"/>
      <c r="I47" s="103"/>
      <c r="J47" s="103"/>
      <c r="K47" s="103"/>
      <c r="L47" s="103"/>
      <c r="M47" s="103"/>
      <c r="N47" s="103"/>
      <c r="O47" s="103"/>
      <c r="P47" s="103"/>
      <c r="Q47" s="103"/>
      <c r="R47" s="103"/>
      <c r="S47" s="103"/>
      <c r="T47" s="103"/>
      <c r="U47" s="103"/>
      <c r="V47" s="103"/>
      <c r="W47" s="103"/>
      <c r="X47" s="13"/>
      <c r="Y47" s="98" t="s">
        <v>0</v>
      </c>
      <c r="Z47" s="114">
        <f>SUM(Z12+Z18+Z25+Z29+Z31+Z42+Z44+Z46)</f>
        <v>0</v>
      </c>
      <c r="AA47" s="114"/>
      <c r="AC47" s="9" t="s">
        <v>260</v>
      </c>
      <c r="AE47" s="9" t="s">
        <v>499</v>
      </c>
      <c r="AF47" s="9" t="s">
        <v>503</v>
      </c>
      <c r="AG47" s="9" t="s">
        <v>500</v>
      </c>
      <c r="AH47" s="9" t="s">
        <v>501</v>
      </c>
      <c r="AI47" s="9" t="s">
        <v>478</v>
      </c>
      <c r="AJ47" s="9" t="s">
        <v>502</v>
      </c>
    </row>
    <row r="48" spans="1:36" s="12" customFormat="1" ht="12.2" customHeight="1" x14ac:dyDescent="0.2">
      <c r="A48" s="83">
        <v>10</v>
      </c>
      <c r="B48" s="104" t="s">
        <v>498</v>
      </c>
      <c r="C48" s="105"/>
      <c r="D48" s="105"/>
      <c r="E48" s="105"/>
      <c r="F48" s="105"/>
      <c r="G48" s="105"/>
      <c r="H48" s="105"/>
      <c r="I48" s="105"/>
      <c r="J48" s="105"/>
      <c r="K48" s="105"/>
      <c r="L48" s="105"/>
      <c r="M48" s="105"/>
      <c r="N48" s="105"/>
      <c r="O48" s="105"/>
      <c r="P48" s="105"/>
      <c r="Q48" s="105"/>
      <c r="R48" s="105"/>
      <c r="S48" s="105"/>
      <c r="T48" s="105"/>
      <c r="U48" s="105"/>
      <c r="V48" s="105"/>
      <c r="W48" s="105"/>
      <c r="X48" s="92"/>
      <c r="Y48" s="89" t="s">
        <v>0</v>
      </c>
      <c r="Z48" s="115">
        <v>0</v>
      </c>
      <c r="AA48" s="115"/>
      <c r="AB48" s="9"/>
      <c r="AC48" s="12" t="s">
        <v>261</v>
      </c>
      <c r="AE48" s="12">
        <f>IF(Z48&gt;0,0,1)</f>
        <v>1</v>
      </c>
      <c r="AF48" s="12">
        <f>IF(AND(AE48=0,Y4=0),1,0)</f>
        <v>0</v>
      </c>
      <c r="AG48" s="12">
        <f>IF(AND(AE48=0,T50=0),1,0)</f>
        <v>0</v>
      </c>
      <c r="AH48" s="12">
        <f>IF(AND(AE48=0,T51=0),1,0)</f>
        <v>0</v>
      </c>
      <c r="AI48" s="12">
        <f>IF(AND(AE48=0,T52=0),1,0)</f>
        <v>0</v>
      </c>
      <c r="AJ48" s="12">
        <f>IF(AND(AE48=0,T53=0),1,0)</f>
        <v>0</v>
      </c>
    </row>
    <row r="49" spans="1:29" s="12" customFormat="1" ht="12.2" customHeight="1" x14ac:dyDescent="0.25">
      <c r="A49" s="84"/>
      <c r="B49" s="106" t="s">
        <v>26</v>
      </c>
      <c r="C49" s="106"/>
      <c r="D49" s="106"/>
      <c r="E49" s="106"/>
      <c r="F49" s="106"/>
      <c r="G49" s="106"/>
      <c r="H49" s="106"/>
      <c r="I49" s="106"/>
      <c r="J49" s="106"/>
      <c r="K49" s="106"/>
      <c r="L49" s="106"/>
      <c r="M49" s="106"/>
      <c r="N49" s="106"/>
      <c r="O49" s="106"/>
      <c r="P49" s="106"/>
      <c r="Q49" s="106"/>
      <c r="R49" s="106"/>
      <c r="S49" s="106"/>
      <c r="T49" s="106"/>
      <c r="U49" s="106"/>
      <c r="V49" s="106"/>
      <c r="W49" s="106"/>
      <c r="X49" s="88"/>
      <c r="Y49" s="111" t="str">
        <f>IF(AE48=1,"Enter 80% of AMI.",IF(AF48=1,"Enter date.",IF(AG48=1,"Enter fiscal year.",IF(AH48=1,"Enter members.",IF(AI48=1,"Enter county.",IF(AJ48=1,"Select verification.",""))))))</f>
        <v>Enter 80% of AMI.</v>
      </c>
      <c r="Z49" s="111"/>
      <c r="AA49" s="111"/>
      <c r="AC49" s="12" t="s">
        <v>262</v>
      </c>
    </row>
    <row r="50" spans="1:29" s="12" customFormat="1" ht="12.2" customHeight="1" x14ac:dyDescent="0.2">
      <c r="A50" s="84"/>
      <c r="B50" s="108" t="s">
        <v>505</v>
      </c>
      <c r="C50" s="108"/>
      <c r="D50" s="108"/>
      <c r="E50" s="108"/>
      <c r="F50" s="108"/>
      <c r="G50" s="108"/>
      <c r="H50" s="108"/>
      <c r="I50" s="108"/>
      <c r="J50" s="108"/>
      <c r="K50" s="108"/>
      <c r="L50" s="108"/>
      <c r="M50" s="108"/>
      <c r="N50" s="108"/>
      <c r="O50" s="108"/>
      <c r="P50" s="108"/>
      <c r="Q50" s="108"/>
      <c r="R50" s="108"/>
      <c r="S50" s="108"/>
      <c r="T50" s="109"/>
      <c r="U50" s="109"/>
      <c r="V50" s="109"/>
      <c r="W50" s="109"/>
      <c r="X50" s="90"/>
      <c r="Y50" s="110" t="str">
        <f>IF(SUM(AE48:AJ48)&gt;0,"",IF(T53="No","Verify county of residence.",IF(Z48&gt;=Z47,"Eligible","Ineligible")))</f>
        <v/>
      </c>
      <c r="Z50" s="110"/>
      <c r="AA50" s="110"/>
      <c r="AC50" s="12" t="s">
        <v>263</v>
      </c>
    </row>
    <row r="51" spans="1:29" s="12" customFormat="1" ht="12.2" customHeight="1" x14ac:dyDescent="0.2">
      <c r="A51" s="84"/>
      <c r="B51" s="108" t="s">
        <v>223</v>
      </c>
      <c r="C51" s="108"/>
      <c r="D51" s="108"/>
      <c r="E51" s="108"/>
      <c r="F51" s="108"/>
      <c r="G51" s="108"/>
      <c r="H51" s="108"/>
      <c r="I51" s="108"/>
      <c r="J51" s="108"/>
      <c r="K51" s="108"/>
      <c r="L51" s="108"/>
      <c r="M51" s="108"/>
      <c r="N51" s="108"/>
      <c r="O51" s="108"/>
      <c r="P51" s="108"/>
      <c r="Q51" s="108"/>
      <c r="R51" s="108"/>
      <c r="S51" s="108"/>
      <c r="T51" s="109"/>
      <c r="U51" s="109"/>
      <c r="V51" s="109"/>
      <c r="W51" s="109"/>
      <c r="X51" s="90"/>
      <c r="Y51" s="110"/>
      <c r="Z51" s="110"/>
      <c r="AA51" s="110"/>
      <c r="AC51" s="12" t="s">
        <v>264</v>
      </c>
    </row>
    <row r="52" spans="1:29" s="12" customFormat="1" ht="12.2" customHeight="1" x14ac:dyDescent="0.2">
      <c r="A52" s="84"/>
      <c r="B52" s="108" t="s">
        <v>23</v>
      </c>
      <c r="C52" s="108"/>
      <c r="D52" s="108"/>
      <c r="E52" s="108"/>
      <c r="F52" s="108"/>
      <c r="G52" s="108"/>
      <c r="H52" s="108"/>
      <c r="I52" s="108"/>
      <c r="J52" s="108"/>
      <c r="K52" s="108"/>
      <c r="L52" s="108"/>
      <c r="M52" s="108"/>
      <c r="N52" s="108"/>
      <c r="O52" s="108"/>
      <c r="P52" s="108"/>
      <c r="Q52" s="108"/>
      <c r="R52" s="108"/>
      <c r="S52" s="108"/>
      <c r="T52" s="107"/>
      <c r="U52" s="107"/>
      <c r="V52" s="107"/>
      <c r="W52" s="107"/>
      <c r="X52" s="91"/>
      <c r="Y52" s="110"/>
      <c r="Z52" s="110"/>
      <c r="AA52" s="110"/>
      <c r="AC52" s="12" t="s">
        <v>265</v>
      </c>
    </row>
    <row r="53" spans="1:29" ht="12.2" customHeight="1" x14ac:dyDescent="0.2">
      <c r="A53" s="77"/>
      <c r="B53" s="100" t="s">
        <v>504</v>
      </c>
      <c r="C53" s="100"/>
      <c r="D53" s="100"/>
      <c r="E53" s="100"/>
      <c r="F53" s="100"/>
      <c r="G53" s="100"/>
      <c r="H53" s="100"/>
      <c r="I53" s="100"/>
      <c r="J53" s="100"/>
      <c r="K53" s="100"/>
      <c r="L53" s="100"/>
      <c r="M53" s="100"/>
      <c r="N53" s="100"/>
      <c r="O53" s="100"/>
      <c r="P53" s="100"/>
      <c r="Q53" s="100"/>
      <c r="R53" s="100"/>
      <c r="S53" s="100"/>
      <c r="T53" s="107"/>
      <c r="U53" s="107"/>
      <c r="V53" s="107"/>
      <c r="W53" s="107"/>
      <c r="X53" s="91"/>
      <c r="Y53" s="110"/>
      <c r="Z53" s="110"/>
      <c r="AA53" s="110"/>
      <c r="AB53" s="12"/>
      <c r="AC53" s="9" t="s">
        <v>266</v>
      </c>
    </row>
    <row r="54" spans="1:29" hidden="1" x14ac:dyDescent="0.25">
      <c r="AC54" s="9" t="s">
        <v>267</v>
      </c>
    </row>
    <row r="55" spans="1:29" hidden="1" x14ac:dyDescent="0.25">
      <c r="AC55" s="9" t="s">
        <v>268</v>
      </c>
    </row>
    <row r="56" spans="1:29" hidden="1" x14ac:dyDescent="0.25">
      <c r="AC56" s="9" t="s">
        <v>269</v>
      </c>
    </row>
    <row r="57" spans="1:29" hidden="1" x14ac:dyDescent="0.25">
      <c r="AC57" s="9" t="s">
        <v>270</v>
      </c>
    </row>
    <row r="58" spans="1:29" hidden="1" x14ac:dyDescent="0.25">
      <c r="AC58" s="9" t="s">
        <v>271</v>
      </c>
    </row>
    <row r="59" spans="1:29" hidden="1" x14ac:dyDescent="0.25">
      <c r="AC59" s="9" t="s">
        <v>272</v>
      </c>
    </row>
    <row r="60" spans="1:29" hidden="1" x14ac:dyDescent="0.25">
      <c r="AC60" s="9" t="s">
        <v>273</v>
      </c>
    </row>
    <row r="61" spans="1:29" hidden="1" x14ac:dyDescent="0.25">
      <c r="AC61" s="9" t="s">
        <v>274</v>
      </c>
    </row>
    <row r="62" spans="1:29" hidden="1" x14ac:dyDescent="0.25">
      <c r="AC62" s="9" t="s">
        <v>275</v>
      </c>
    </row>
    <row r="63" spans="1:29" hidden="1" x14ac:dyDescent="0.25">
      <c r="AC63" s="9" t="s">
        <v>276</v>
      </c>
    </row>
    <row r="64" spans="1:29" hidden="1" x14ac:dyDescent="0.25">
      <c r="AC64" s="9" t="s">
        <v>277</v>
      </c>
    </row>
    <row r="65" spans="29:29" hidden="1" x14ac:dyDescent="0.25">
      <c r="AC65" s="9" t="s">
        <v>278</v>
      </c>
    </row>
    <row r="66" spans="29:29" hidden="1" x14ac:dyDescent="0.25">
      <c r="AC66" s="9" t="s">
        <v>279</v>
      </c>
    </row>
    <row r="67" spans="29:29" hidden="1" x14ac:dyDescent="0.25">
      <c r="AC67" s="9" t="s">
        <v>280</v>
      </c>
    </row>
    <row r="68" spans="29:29" hidden="1" x14ac:dyDescent="0.25">
      <c r="AC68" s="9" t="s">
        <v>281</v>
      </c>
    </row>
    <row r="69" spans="29:29" hidden="1" x14ac:dyDescent="0.25">
      <c r="AC69" s="9" t="s">
        <v>282</v>
      </c>
    </row>
    <row r="70" spans="29:29" hidden="1" x14ac:dyDescent="0.25">
      <c r="AC70" s="9" t="s">
        <v>283</v>
      </c>
    </row>
    <row r="71" spans="29:29" hidden="1" x14ac:dyDescent="0.25">
      <c r="AC71" s="9" t="s">
        <v>284</v>
      </c>
    </row>
    <row r="72" spans="29:29" hidden="1" x14ac:dyDescent="0.25">
      <c r="AC72" s="9" t="s">
        <v>285</v>
      </c>
    </row>
    <row r="73" spans="29:29" hidden="1" x14ac:dyDescent="0.25">
      <c r="AC73" s="9" t="s">
        <v>286</v>
      </c>
    </row>
    <row r="74" spans="29:29" hidden="1" x14ac:dyDescent="0.25">
      <c r="AC74" s="9" t="s">
        <v>287</v>
      </c>
    </row>
    <row r="75" spans="29:29" hidden="1" x14ac:dyDescent="0.25">
      <c r="AC75" s="9" t="s">
        <v>288</v>
      </c>
    </row>
    <row r="76" spans="29:29" hidden="1" x14ac:dyDescent="0.25">
      <c r="AC76" s="9" t="s">
        <v>289</v>
      </c>
    </row>
    <row r="77" spans="29:29" hidden="1" x14ac:dyDescent="0.25">
      <c r="AC77" s="9" t="s">
        <v>290</v>
      </c>
    </row>
    <row r="78" spans="29:29" hidden="1" x14ac:dyDescent="0.25">
      <c r="AC78" s="9" t="s">
        <v>291</v>
      </c>
    </row>
    <row r="79" spans="29:29" hidden="1" x14ac:dyDescent="0.25">
      <c r="AC79" s="9" t="s">
        <v>292</v>
      </c>
    </row>
    <row r="80" spans="29:29" hidden="1" x14ac:dyDescent="0.25">
      <c r="AC80" s="9" t="s">
        <v>293</v>
      </c>
    </row>
    <row r="81" spans="29:29" hidden="1" x14ac:dyDescent="0.25">
      <c r="AC81" s="9" t="s">
        <v>294</v>
      </c>
    </row>
    <row r="82" spans="29:29" hidden="1" x14ac:dyDescent="0.25">
      <c r="AC82" s="9" t="s">
        <v>295</v>
      </c>
    </row>
    <row r="83" spans="29:29" hidden="1" x14ac:dyDescent="0.25">
      <c r="AC83" s="9" t="s">
        <v>296</v>
      </c>
    </row>
    <row r="84" spans="29:29" hidden="1" x14ac:dyDescent="0.25">
      <c r="AC84" s="9" t="s">
        <v>297</v>
      </c>
    </row>
    <row r="85" spans="29:29" hidden="1" x14ac:dyDescent="0.25">
      <c r="AC85" s="9" t="s">
        <v>298</v>
      </c>
    </row>
    <row r="86" spans="29:29" hidden="1" x14ac:dyDescent="0.25">
      <c r="AC86" s="9" t="s">
        <v>299</v>
      </c>
    </row>
    <row r="87" spans="29:29" hidden="1" x14ac:dyDescent="0.25">
      <c r="AC87" s="9" t="s">
        <v>300</v>
      </c>
    </row>
    <row r="88" spans="29:29" hidden="1" x14ac:dyDescent="0.25">
      <c r="AC88" s="9" t="s">
        <v>301</v>
      </c>
    </row>
    <row r="89" spans="29:29" hidden="1" x14ac:dyDescent="0.25">
      <c r="AC89" s="9" t="s">
        <v>302</v>
      </c>
    </row>
    <row r="90" spans="29:29" hidden="1" x14ac:dyDescent="0.25">
      <c r="AC90" s="9" t="s">
        <v>303</v>
      </c>
    </row>
    <row r="91" spans="29:29" hidden="1" x14ac:dyDescent="0.25">
      <c r="AC91" s="9" t="s">
        <v>304</v>
      </c>
    </row>
    <row r="92" spans="29:29" hidden="1" x14ac:dyDescent="0.25">
      <c r="AC92" s="9" t="s">
        <v>305</v>
      </c>
    </row>
    <row r="93" spans="29:29" hidden="1" x14ac:dyDescent="0.25">
      <c r="AC93" s="9" t="s">
        <v>306</v>
      </c>
    </row>
    <row r="94" spans="29:29" hidden="1" x14ac:dyDescent="0.25">
      <c r="AC94" s="9" t="s">
        <v>307</v>
      </c>
    </row>
    <row r="95" spans="29:29" hidden="1" x14ac:dyDescent="0.25">
      <c r="AC95" s="9" t="s">
        <v>308</v>
      </c>
    </row>
    <row r="96" spans="29:29" hidden="1" x14ac:dyDescent="0.25">
      <c r="AC96" s="9" t="s">
        <v>309</v>
      </c>
    </row>
    <row r="97" spans="29:29" hidden="1" x14ac:dyDescent="0.25">
      <c r="AC97" s="9" t="s">
        <v>310</v>
      </c>
    </row>
    <row r="98" spans="29:29" hidden="1" x14ac:dyDescent="0.25">
      <c r="AC98" s="9" t="s">
        <v>311</v>
      </c>
    </row>
    <row r="99" spans="29:29" hidden="1" x14ac:dyDescent="0.25">
      <c r="AC99" s="9" t="s">
        <v>312</v>
      </c>
    </row>
    <row r="100" spans="29:29" hidden="1" x14ac:dyDescent="0.25">
      <c r="AC100" s="9" t="s">
        <v>313</v>
      </c>
    </row>
    <row r="101" spans="29:29" hidden="1" x14ac:dyDescent="0.25">
      <c r="AC101" s="9" t="s">
        <v>314</v>
      </c>
    </row>
    <row r="102" spans="29:29" hidden="1" x14ac:dyDescent="0.25">
      <c r="AC102" s="9" t="s">
        <v>315</v>
      </c>
    </row>
    <row r="103" spans="29:29" hidden="1" x14ac:dyDescent="0.25">
      <c r="AC103" s="9" t="s">
        <v>316</v>
      </c>
    </row>
    <row r="104" spans="29:29" hidden="1" x14ac:dyDescent="0.25">
      <c r="AC104" s="9" t="s">
        <v>317</v>
      </c>
    </row>
    <row r="105" spans="29:29" hidden="1" x14ac:dyDescent="0.25">
      <c r="AC105" s="9" t="s">
        <v>318</v>
      </c>
    </row>
    <row r="106" spans="29:29" hidden="1" x14ac:dyDescent="0.25">
      <c r="AC106" s="9" t="s">
        <v>319</v>
      </c>
    </row>
    <row r="107" spans="29:29" hidden="1" x14ac:dyDescent="0.25">
      <c r="AC107" s="9" t="s">
        <v>320</v>
      </c>
    </row>
    <row r="108" spans="29:29" hidden="1" x14ac:dyDescent="0.25">
      <c r="AC108" s="9" t="s">
        <v>321</v>
      </c>
    </row>
    <row r="109" spans="29:29" hidden="1" x14ac:dyDescent="0.25">
      <c r="AC109" s="9" t="s">
        <v>322</v>
      </c>
    </row>
    <row r="110" spans="29:29" hidden="1" x14ac:dyDescent="0.25">
      <c r="AC110" s="9" t="s">
        <v>323</v>
      </c>
    </row>
    <row r="111" spans="29:29" hidden="1" x14ac:dyDescent="0.25">
      <c r="AC111" s="9" t="s">
        <v>324</v>
      </c>
    </row>
    <row r="112" spans="29:29" hidden="1" x14ac:dyDescent="0.25">
      <c r="AC112" s="9" t="s">
        <v>325</v>
      </c>
    </row>
    <row r="113" spans="29:29" hidden="1" x14ac:dyDescent="0.25">
      <c r="AC113" s="9" t="s">
        <v>326</v>
      </c>
    </row>
    <row r="114" spans="29:29" hidden="1" x14ac:dyDescent="0.25">
      <c r="AC114" s="9" t="s">
        <v>327</v>
      </c>
    </row>
    <row r="115" spans="29:29" hidden="1" x14ac:dyDescent="0.25">
      <c r="AC115" s="9" t="s">
        <v>328</v>
      </c>
    </row>
    <row r="116" spans="29:29" hidden="1" x14ac:dyDescent="0.25">
      <c r="AC116" s="9" t="s">
        <v>329</v>
      </c>
    </row>
    <row r="117" spans="29:29" hidden="1" x14ac:dyDescent="0.25">
      <c r="AC117" s="9" t="s">
        <v>330</v>
      </c>
    </row>
    <row r="118" spans="29:29" hidden="1" x14ac:dyDescent="0.25">
      <c r="AC118" s="9" t="s">
        <v>331</v>
      </c>
    </row>
    <row r="119" spans="29:29" hidden="1" x14ac:dyDescent="0.25">
      <c r="AC119" s="9" t="s">
        <v>332</v>
      </c>
    </row>
    <row r="120" spans="29:29" hidden="1" x14ac:dyDescent="0.25">
      <c r="AC120" s="9" t="s">
        <v>333</v>
      </c>
    </row>
    <row r="121" spans="29:29" hidden="1" x14ac:dyDescent="0.25">
      <c r="AC121" s="9" t="s">
        <v>334</v>
      </c>
    </row>
    <row r="122" spans="29:29" hidden="1" x14ac:dyDescent="0.25">
      <c r="AC122" s="9" t="s">
        <v>335</v>
      </c>
    </row>
    <row r="123" spans="29:29" hidden="1" x14ac:dyDescent="0.25">
      <c r="AC123" s="9" t="s">
        <v>336</v>
      </c>
    </row>
    <row r="124" spans="29:29" hidden="1" x14ac:dyDescent="0.25">
      <c r="AC124" s="9" t="s">
        <v>337</v>
      </c>
    </row>
    <row r="125" spans="29:29" hidden="1" x14ac:dyDescent="0.25">
      <c r="AC125" s="9" t="s">
        <v>338</v>
      </c>
    </row>
    <row r="126" spans="29:29" hidden="1" x14ac:dyDescent="0.25">
      <c r="AC126" s="9" t="s">
        <v>339</v>
      </c>
    </row>
    <row r="127" spans="29:29" hidden="1" x14ac:dyDescent="0.25">
      <c r="AC127" s="9" t="s">
        <v>340</v>
      </c>
    </row>
    <row r="128" spans="29:29" hidden="1" x14ac:dyDescent="0.25">
      <c r="AC128" s="9" t="s">
        <v>341</v>
      </c>
    </row>
    <row r="129" spans="29:29" hidden="1" x14ac:dyDescent="0.25">
      <c r="AC129" s="9" t="s">
        <v>342</v>
      </c>
    </row>
    <row r="130" spans="29:29" hidden="1" x14ac:dyDescent="0.25">
      <c r="AC130" s="9" t="s">
        <v>343</v>
      </c>
    </row>
    <row r="131" spans="29:29" hidden="1" x14ac:dyDescent="0.25">
      <c r="AC131" s="9" t="s">
        <v>344</v>
      </c>
    </row>
    <row r="132" spans="29:29" hidden="1" x14ac:dyDescent="0.25">
      <c r="AC132" s="9" t="s">
        <v>345</v>
      </c>
    </row>
    <row r="133" spans="29:29" hidden="1" x14ac:dyDescent="0.25">
      <c r="AC133" s="9" t="s">
        <v>346</v>
      </c>
    </row>
    <row r="134" spans="29:29" hidden="1" x14ac:dyDescent="0.25">
      <c r="AC134" s="9" t="s">
        <v>347</v>
      </c>
    </row>
    <row r="135" spans="29:29" hidden="1" x14ac:dyDescent="0.25">
      <c r="AC135" s="9" t="s">
        <v>348</v>
      </c>
    </row>
    <row r="136" spans="29:29" hidden="1" x14ac:dyDescent="0.25">
      <c r="AC136" s="9" t="s">
        <v>349</v>
      </c>
    </row>
    <row r="137" spans="29:29" hidden="1" x14ac:dyDescent="0.25">
      <c r="AC137" s="9" t="s">
        <v>350</v>
      </c>
    </row>
    <row r="138" spans="29:29" hidden="1" x14ac:dyDescent="0.25">
      <c r="AC138" s="9" t="s">
        <v>351</v>
      </c>
    </row>
    <row r="139" spans="29:29" hidden="1" x14ac:dyDescent="0.25">
      <c r="AC139" s="9" t="s">
        <v>352</v>
      </c>
    </row>
    <row r="140" spans="29:29" hidden="1" x14ac:dyDescent="0.25">
      <c r="AC140" s="9" t="s">
        <v>353</v>
      </c>
    </row>
    <row r="141" spans="29:29" hidden="1" x14ac:dyDescent="0.25">
      <c r="AC141" s="9" t="s">
        <v>354</v>
      </c>
    </row>
    <row r="142" spans="29:29" hidden="1" x14ac:dyDescent="0.25">
      <c r="AC142" s="9" t="s">
        <v>355</v>
      </c>
    </row>
    <row r="143" spans="29:29" hidden="1" x14ac:dyDescent="0.25">
      <c r="AC143" s="9" t="s">
        <v>356</v>
      </c>
    </row>
    <row r="144" spans="29:29" hidden="1" x14ac:dyDescent="0.25">
      <c r="AC144" s="9" t="s">
        <v>357</v>
      </c>
    </row>
    <row r="145" spans="29:29" hidden="1" x14ac:dyDescent="0.25">
      <c r="AC145" s="9" t="s">
        <v>358</v>
      </c>
    </row>
    <row r="146" spans="29:29" hidden="1" x14ac:dyDescent="0.25">
      <c r="AC146" s="9" t="s">
        <v>359</v>
      </c>
    </row>
    <row r="147" spans="29:29" hidden="1" x14ac:dyDescent="0.25">
      <c r="AC147" s="9" t="s">
        <v>360</v>
      </c>
    </row>
    <row r="148" spans="29:29" hidden="1" x14ac:dyDescent="0.25">
      <c r="AC148" s="9" t="s">
        <v>361</v>
      </c>
    </row>
    <row r="149" spans="29:29" hidden="1" x14ac:dyDescent="0.25">
      <c r="AC149" s="9" t="s">
        <v>362</v>
      </c>
    </row>
    <row r="150" spans="29:29" hidden="1" x14ac:dyDescent="0.25">
      <c r="AC150" s="9" t="s">
        <v>363</v>
      </c>
    </row>
    <row r="151" spans="29:29" hidden="1" x14ac:dyDescent="0.25">
      <c r="AC151" s="9" t="s">
        <v>364</v>
      </c>
    </row>
    <row r="152" spans="29:29" hidden="1" x14ac:dyDescent="0.25">
      <c r="AC152" s="9" t="s">
        <v>365</v>
      </c>
    </row>
    <row r="153" spans="29:29" hidden="1" x14ac:dyDescent="0.25">
      <c r="AC153" s="9" t="s">
        <v>366</v>
      </c>
    </row>
    <row r="154" spans="29:29" hidden="1" x14ac:dyDescent="0.25">
      <c r="AC154" s="9" t="s">
        <v>367</v>
      </c>
    </row>
    <row r="155" spans="29:29" hidden="1" x14ac:dyDescent="0.25">
      <c r="AC155" s="9" t="s">
        <v>368</v>
      </c>
    </row>
    <row r="156" spans="29:29" hidden="1" x14ac:dyDescent="0.25">
      <c r="AC156" s="9" t="s">
        <v>369</v>
      </c>
    </row>
    <row r="157" spans="29:29" hidden="1" x14ac:dyDescent="0.25">
      <c r="AC157" s="9" t="s">
        <v>370</v>
      </c>
    </row>
    <row r="158" spans="29:29" hidden="1" x14ac:dyDescent="0.25">
      <c r="AC158" s="9" t="s">
        <v>371</v>
      </c>
    </row>
    <row r="159" spans="29:29" hidden="1" x14ac:dyDescent="0.25">
      <c r="AC159" s="9" t="s">
        <v>372</v>
      </c>
    </row>
    <row r="160" spans="29:29" hidden="1" x14ac:dyDescent="0.25">
      <c r="AC160" s="9" t="s">
        <v>373</v>
      </c>
    </row>
    <row r="161" spans="29:29" hidden="1" x14ac:dyDescent="0.25">
      <c r="AC161" s="9" t="s">
        <v>374</v>
      </c>
    </row>
    <row r="162" spans="29:29" hidden="1" x14ac:dyDescent="0.25">
      <c r="AC162" s="9" t="s">
        <v>375</v>
      </c>
    </row>
    <row r="163" spans="29:29" hidden="1" x14ac:dyDescent="0.25">
      <c r="AC163" s="9" t="s">
        <v>376</v>
      </c>
    </row>
    <row r="164" spans="29:29" hidden="1" x14ac:dyDescent="0.25">
      <c r="AC164" s="9" t="s">
        <v>377</v>
      </c>
    </row>
    <row r="165" spans="29:29" hidden="1" x14ac:dyDescent="0.25">
      <c r="AC165" s="9" t="s">
        <v>378</v>
      </c>
    </row>
    <row r="166" spans="29:29" hidden="1" x14ac:dyDescent="0.25">
      <c r="AC166" s="9" t="s">
        <v>379</v>
      </c>
    </row>
    <row r="167" spans="29:29" hidden="1" x14ac:dyDescent="0.25">
      <c r="AC167" s="9" t="s">
        <v>380</v>
      </c>
    </row>
    <row r="168" spans="29:29" hidden="1" x14ac:dyDescent="0.25">
      <c r="AC168" s="9" t="s">
        <v>381</v>
      </c>
    </row>
    <row r="169" spans="29:29" hidden="1" x14ac:dyDescent="0.25">
      <c r="AC169" s="9" t="s">
        <v>382</v>
      </c>
    </row>
    <row r="170" spans="29:29" hidden="1" x14ac:dyDescent="0.25">
      <c r="AC170" s="9" t="s">
        <v>383</v>
      </c>
    </row>
    <row r="171" spans="29:29" hidden="1" x14ac:dyDescent="0.25">
      <c r="AC171" s="9" t="s">
        <v>384</v>
      </c>
    </row>
    <row r="172" spans="29:29" hidden="1" x14ac:dyDescent="0.25">
      <c r="AC172" s="9" t="s">
        <v>385</v>
      </c>
    </row>
    <row r="173" spans="29:29" hidden="1" x14ac:dyDescent="0.25">
      <c r="AC173" s="9" t="s">
        <v>386</v>
      </c>
    </row>
    <row r="174" spans="29:29" hidden="1" x14ac:dyDescent="0.25">
      <c r="AC174" s="9" t="s">
        <v>387</v>
      </c>
    </row>
    <row r="175" spans="29:29" hidden="1" x14ac:dyDescent="0.25">
      <c r="AC175" s="9" t="s">
        <v>388</v>
      </c>
    </row>
    <row r="176" spans="29:29" hidden="1" x14ac:dyDescent="0.25">
      <c r="AC176" s="9" t="s">
        <v>389</v>
      </c>
    </row>
    <row r="177" spans="29:29" hidden="1" x14ac:dyDescent="0.25">
      <c r="AC177" s="9" t="s">
        <v>390</v>
      </c>
    </row>
    <row r="178" spans="29:29" hidden="1" x14ac:dyDescent="0.25">
      <c r="AC178" s="9" t="s">
        <v>391</v>
      </c>
    </row>
    <row r="179" spans="29:29" hidden="1" x14ac:dyDescent="0.25">
      <c r="AC179" s="9" t="s">
        <v>392</v>
      </c>
    </row>
    <row r="180" spans="29:29" hidden="1" x14ac:dyDescent="0.25">
      <c r="AC180" s="9" t="s">
        <v>393</v>
      </c>
    </row>
    <row r="181" spans="29:29" hidden="1" x14ac:dyDescent="0.25">
      <c r="AC181" s="9" t="s">
        <v>394</v>
      </c>
    </row>
    <row r="182" spans="29:29" hidden="1" x14ac:dyDescent="0.25">
      <c r="AC182" s="9" t="s">
        <v>395</v>
      </c>
    </row>
    <row r="183" spans="29:29" hidden="1" x14ac:dyDescent="0.25">
      <c r="AC183" s="9" t="s">
        <v>396</v>
      </c>
    </row>
    <row r="184" spans="29:29" hidden="1" x14ac:dyDescent="0.25">
      <c r="AC184" s="9" t="s">
        <v>397</v>
      </c>
    </row>
    <row r="185" spans="29:29" hidden="1" x14ac:dyDescent="0.25">
      <c r="AC185" s="9" t="s">
        <v>398</v>
      </c>
    </row>
    <row r="186" spans="29:29" hidden="1" x14ac:dyDescent="0.25">
      <c r="AC186" s="9" t="s">
        <v>399</v>
      </c>
    </row>
    <row r="187" spans="29:29" hidden="1" x14ac:dyDescent="0.25">
      <c r="AC187" s="9" t="s">
        <v>400</v>
      </c>
    </row>
    <row r="188" spans="29:29" hidden="1" x14ac:dyDescent="0.25">
      <c r="AC188" s="9" t="s">
        <v>401</v>
      </c>
    </row>
    <row r="189" spans="29:29" hidden="1" x14ac:dyDescent="0.25">
      <c r="AC189" s="9" t="s">
        <v>402</v>
      </c>
    </row>
    <row r="190" spans="29:29" hidden="1" x14ac:dyDescent="0.25">
      <c r="AC190" s="9" t="s">
        <v>403</v>
      </c>
    </row>
    <row r="191" spans="29:29" hidden="1" x14ac:dyDescent="0.25">
      <c r="AC191" s="9" t="s">
        <v>404</v>
      </c>
    </row>
    <row r="192" spans="29:29" hidden="1" x14ac:dyDescent="0.25">
      <c r="AC192" s="9" t="s">
        <v>405</v>
      </c>
    </row>
    <row r="193" spans="29:29" hidden="1" x14ac:dyDescent="0.25">
      <c r="AC193" s="9" t="s">
        <v>406</v>
      </c>
    </row>
    <row r="194" spans="29:29" hidden="1" x14ac:dyDescent="0.25">
      <c r="AC194" s="9" t="s">
        <v>407</v>
      </c>
    </row>
    <row r="195" spans="29:29" hidden="1" x14ac:dyDescent="0.25">
      <c r="AC195" s="9" t="s">
        <v>408</v>
      </c>
    </row>
    <row r="196" spans="29:29" hidden="1" x14ac:dyDescent="0.25">
      <c r="AC196" s="9" t="s">
        <v>409</v>
      </c>
    </row>
    <row r="197" spans="29:29" hidden="1" x14ac:dyDescent="0.25">
      <c r="AC197" s="9" t="s">
        <v>410</v>
      </c>
    </row>
    <row r="198" spans="29:29" hidden="1" x14ac:dyDescent="0.25">
      <c r="AC198" s="9" t="s">
        <v>411</v>
      </c>
    </row>
    <row r="199" spans="29:29" hidden="1" x14ac:dyDescent="0.25">
      <c r="AC199" s="9" t="s">
        <v>412</v>
      </c>
    </row>
    <row r="200" spans="29:29" hidden="1" x14ac:dyDescent="0.25">
      <c r="AC200" s="9" t="s">
        <v>413</v>
      </c>
    </row>
    <row r="201" spans="29:29" hidden="1" x14ac:dyDescent="0.25">
      <c r="AC201" s="9" t="s">
        <v>414</v>
      </c>
    </row>
    <row r="202" spans="29:29" hidden="1" x14ac:dyDescent="0.25">
      <c r="AC202" s="9" t="s">
        <v>415</v>
      </c>
    </row>
    <row r="203" spans="29:29" hidden="1" x14ac:dyDescent="0.25">
      <c r="AC203" s="9" t="s">
        <v>416</v>
      </c>
    </row>
    <row r="204" spans="29:29" hidden="1" x14ac:dyDescent="0.25">
      <c r="AC204" s="9" t="s">
        <v>417</v>
      </c>
    </row>
    <row r="205" spans="29:29" hidden="1" x14ac:dyDescent="0.25">
      <c r="AC205" s="9" t="s">
        <v>418</v>
      </c>
    </row>
    <row r="206" spans="29:29" hidden="1" x14ac:dyDescent="0.25">
      <c r="AC206" s="9" t="s">
        <v>419</v>
      </c>
    </row>
    <row r="207" spans="29:29" hidden="1" x14ac:dyDescent="0.25">
      <c r="AC207" s="9" t="s">
        <v>420</v>
      </c>
    </row>
    <row r="208" spans="29:29" hidden="1" x14ac:dyDescent="0.25">
      <c r="AC208" s="9" t="s">
        <v>421</v>
      </c>
    </row>
    <row r="209" spans="29:29" hidden="1" x14ac:dyDescent="0.25">
      <c r="AC209" s="9" t="s">
        <v>422</v>
      </c>
    </row>
    <row r="210" spans="29:29" hidden="1" x14ac:dyDescent="0.25">
      <c r="AC210" s="9" t="s">
        <v>423</v>
      </c>
    </row>
    <row r="211" spans="29:29" hidden="1" x14ac:dyDescent="0.25">
      <c r="AC211" s="9" t="s">
        <v>424</v>
      </c>
    </row>
    <row r="212" spans="29:29" hidden="1" x14ac:dyDescent="0.25">
      <c r="AC212" s="9" t="s">
        <v>425</v>
      </c>
    </row>
    <row r="213" spans="29:29" hidden="1" x14ac:dyDescent="0.25">
      <c r="AC213" s="9" t="s">
        <v>426</v>
      </c>
    </row>
    <row r="214" spans="29:29" hidden="1" x14ac:dyDescent="0.25">
      <c r="AC214" s="9" t="s">
        <v>427</v>
      </c>
    </row>
    <row r="215" spans="29:29" hidden="1" x14ac:dyDescent="0.25">
      <c r="AC215" s="9" t="s">
        <v>428</v>
      </c>
    </row>
    <row r="216" spans="29:29" hidden="1" x14ac:dyDescent="0.25">
      <c r="AC216" s="9" t="s">
        <v>429</v>
      </c>
    </row>
    <row r="217" spans="29:29" hidden="1" x14ac:dyDescent="0.25">
      <c r="AC217" s="9" t="s">
        <v>430</v>
      </c>
    </row>
    <row r="218" spans="29:29" hidden="1" x14ac:dyDescent="0.25">
      <c r="AC218" s="9" t="s">
        <v>431</v>
      </c>
    </row>
    <row r="219" spans="29:29" hidden="1" x14ac:dyDescent="0.25">
      <c r="AC219" s="9" t="s">
        <v>432</v>
      </c>
    </row>
    <row r="220" spans="29:29" hidden="1" x14ac:dyDescent="0.25">
      <c r="AC220" s="9" t="s">
        <v>433</v>
      </c>
    </row>
    <row r="221" spans="29:29" hidden="1" x14ac:dyDescent="0.25">
      <c r="AC221" s="9" t="s">
        <v>434</v>
      </c>
    </row>
    <row r="222" spans="29:29" hidden="1" x14ac:dyDescent="0.25">
      <c r="AC222" s="9" t="s">
        <v>435</v>
      </c>
    </row>
    <row r="223" spans="29:29" hidden="1" x14ac:dyDescent="0.25">
      <c r="AC223" s="9" t="s">
        <v>436</v>
      </c>
    </row>
    <row r="224" spans="29:29" hidden="1" x14ac:dyDescent="0.25">
      <c r="AC224" s="9" t="s">
        <v>437</v>
      </c>
    </row>
    <row r="225" spans="29:29" hidden="1" x14ac:dyDescent="0.25">
      <c r="AC225" s="9" t="s">
        <v>438</v>
      </c>
    </row>
    <row r="226" spans="29:29" hidden="1" x14ac:dyDescent="0.25">
      <c r="AC226" s="9" t="s">
        <v>439</v>
      </c>
    </row>
    <row r="227" spans="29:29" hidden="1" x14ac:dyDescent="0.25">
      <c r="AC227" s="9" t="s">
        <v>440</v>
      </c>
    </row>
    <row r="228" spans="29:29" hidden="1" x14ac:dyDescent="0.25">
      <c r="AC228" s="9" t="s">
        <v>441</v>
      </c>
    </row>
    <row r="229" spans="29:29" hidden="1" x14ac:dyDescent="0.25">
      <c r="AC229" s="9" t="s">
        <v>442</v>
      </c>
    </row>
    <row r="230" spans="29:29" hidden="1" x14ac:dyDescent="0.25">
      <c r="AC230" s="9" t="s">
        <v>443</v>
      </c>
    </row>
    <row r="231" spans="29:29" hidden="1" x14ac:dyDescent="0.25">
      <c r="AC231" s="9" t="s">
        <v>444</v>
      </c>
    </row>
    <row r="232" spans="29:29" hidden="1" x14ac:dyDescent="0.25">
      <c r="AC232" s="9" t="s">
        <v>445</v>
      </c>
    </row>
    <row r="233" spans="29:29" hidden="1" x14ac:dyDescent="0.25">
      <c r="AC233" s="9" t="s">
        <v>446</v>
      </c>
    </row>
    <row r="234" spans="29:29" hidden="1" x14ac:dyDescent="0.25">
      <c r="AC234" s="9" t="s">
        <v>447</v>
      </c>
    </row>
    <row r="235" spans="29:29" hidden="1" x14ac:dyDescent="0.25">
      <c r="AC235" s="9" t="s">
        <v>448</v>
      </c>
    </row>
    <row r="236" spans="29:29" hidden="1" x14ac:dyDescent="0.25">
      <c r="AC236" s="9" t="s">
        <v>449</v>
      </c>
    </row>
    <row r="237" spans="29:29" hidden="1" x14ac:dyDescent="0.25">
      <c r="AC237" s="9" t="s">
        <v>450</v>
      </c>
    </row>
    <row r="238" spans="29:29" hidden="1" x14ac:dyDescent="0.25">
      <c r="AC238" s="9" t="s">
        <v>451</v>
      </c>
    </row>
    <row r="239" spans="29:29" hidden="1" x14ac:dyDescent="0.25">
      <c r="AC239" s="9" t="s">
        <v>452</v>
      </c>
    </row>
    <row r="240" spans="29:29" hidden="1" x14ac:dyDescent="0.25">
      <c r="AC240" s="9" t="s">
        <v>453</v>
      </c>
    </row>
    <row r="241" spans="29:29" hidden="1" x14ac:dyDescent="0.25">
      <c r="AC241" s="9" t="s">
        <v>454</v>
      </c>
    </row>
    <row r="242" spans="29:29" hidden="1" x14ac:dyDescent="0.25">
      <c r="AC242" s="9" t="s">
        <v>455</v>
      </c>
    </row>
    <row r="243" spans="29:29" hidden="1" x14ac:dyDescent="0.25">
      <c r="AC243" s="9" t="s">
        <v>456</v>
      </c>
    </row>
    <row r="244" spans="29:29" hidden="1" x14ac:dyDescent="0.25">
      <c r="AC244" s="9" t="s">
        <v>457</v>
      </c>
    </row>
    <row r="245" spans="29:29" hidden="1" x14ac:dyDescent="0.25">
      <c r="AC245" s="9" t="s">
        <v>458</v>
      </c>
    </row>
    <row r="246" spans="29:29" hidden="1" x14ac:dyDescent="0.25">
      <c r="AC246" s="9" t="s">
        <v>459</v>
      </c>
    </row>
    <row r="247" spans="29:29" hidden="1" x14ac:dyDescent="0.25">
      <c r="AC247" s="9" t="s">
        <v>460</v>
      </c>
    </row>
    <row r="248" spans="29:29" hidden="1" x14ac:dyDescent="0.25">
      <c r="AC248" s="9" t="s">
        <v>461</v>
      </c>
    </row>
    <row r="249" spans="29:29" hidden="1" x14ac:dyDescent="0.25">
      <c r="AC249" s="9" t="s">
        <v>462</v>
      </c>
    </row>
    <row r="250" spans="29:29" hidden="1" x14ac:dyDescent="0.25">
      <c r="AC250" s="9" t="s">
        <v>463</v>
      </c>
    </row>
    <row r="251" spans="29:29" hidden="1" x14ac:dyDescent="0.25">
      <c r="AC251" s="9" t="s">
        <v>464</v>
      </c>
    </row>
    <row r="252" spans="29:29" hidden="1" x14ac:dyDescent="0.25">
      <c r="AC252" s="9" t="s">
        <v>465</v>
      </c>
    </row>
    <row r="253" spans="29:29" hidden="1" x14ac:dyDescent="0.25">
      <c r="AC253" s="9" t="s">
        <v>466</v>
      </c>
    </row>
    <row r="254" spans="29:29" hidden="1" x14ac:dyDescent="0.25">
      <c r="AC254" s="9" t="s">
        <v>467</v>
      </c>
    </row>
    <row r="255" spans="29:29" hidden="1" x14ac:dyDescent="0.25">
      <c r="AC255" s="9" t="s">
        <v>468</v>
      </c>
    </row>
    <row r="256" spans="29:29" hidden="1" x14ac:dyDescent="0.25">
      <c r="AC256" s="9" t="s">
        <v>469</v>
      </c>
    </row>
    <row r="257" spans="29:29" hidden="1" x14ac:dyDescent="0.25">
      <c r="AC257" s="9" t="s">
        <v>470</v>
      </c>
    </row>
    <row r="258" spans="29:29" hidden="1" x14ac:dyDescent="0.25">
      <c r="AC258" s="9" t="s">
        <v>471</v>
      </c>
    </row>
    <row r="259" spans="29:29" hidden="1" x14ac:dyDescent="0.25">
      <c r="AC259" s="9" t="s">
        <v>472</v>
      </c>
    </row>
    <row r="260" spans="29:29" hidden="1" x14ac:dyDescent="0.25">
      <c r="AC260" s="9" t="s">
        <v>473</v>
      </c>
    </row>
    <row r="261" spans="29:29" hidden="1" x14ac:dyDescent="0.25">
      <c r="AC261" s="9" t="s">
        <v>474</v>
      </c>
    </row>
    <row r="262" spans="29:29" hidden="1" x14ac:dyDescent="0.25">
      <c r="AC262" s="9" t="s">
        <v>475</v>
      </c>
    </row>
    <row r="263" spans="29:29" hidden="1" x14ac:dyDescent="0.25">
      <c r="AC263" s="9" t="s">
        <v>476</v>
      </c>
    </row>
    <row r="264" spans="29:29" hidden="1" x14ac:dyDescent="0.25">
      <c r="AC264" s="9" t="s">
        <v>477</v>
      </c>
    </row>
  </sheetData>
  <sheetProtection algorithmName="SHA-512" hashValue="QkMVhp6HsYGJFRbC1yEY9aPl30SkKaI4fK7m7pIBjONqQFaMSaPo2Kqno3dAaHCZqwnS5hM516XQIa2EuOWM/A==" saltValue="IkGs3TBFZel0rNjlDo+cGA==" spinCount="100000" sheet="1" selectLockedCells="1"/>
  <mergeCells count="70">
    <mergeCell ref="B11:W11"/>
    <mergeCell ref="Z12:AA12"/>
    <mergeCell ref="Z11:AA11"/>
    <mergeCell ref="B12:W12"/>
    <mergeCell ref="B13:W13"/>
    <mergeCell ref="B14:W14"/>
    <mergeCell ref="B15:W15"/>
    <mergeCell ref="B16:W16"/>
    <mergeCell ref="B17:W17"/>
    <mergeCell ref="B18:W18"/>
    <mergeCell ref="B40:W40"/>
    <mergeCell ref="B41:W41"/>
    <mergeCell ref="B31:W31"/>
    <mergeCell ref="B36:W36"/>
    <mergeCell ref="B37:W37"/>
    <mergeCell ref="B38:W38"/>
    <mergeCell ref="B39:W39"/>
    <mergeCell ref="Z18:AA18"/>
    <mergeCell ref="Z25:AA25"/>
    <mergeCell ref="Z29:AA29"/>
    <mergeCell ref="B25:W25"/>
    <mergeCell ref="B30:W30"/>
    <mergeCell ref="B19:W19"/>
    <mergeCell ref="B20:W20"/>
    <mergeCell ref="B21:W21"/>
    <mergeCell ref="A1:AA1"/>
    <mergeCell ref="A2:AA2"/>
    <mergeCell ref="A3:AA3"/>
    <mergeCell ref="A9:AA9"/>
    <mergeCell ref="H4:S4"/>
    <mergeCell ref="H6:AA6"/>
    <mergeCell ref="T4:W4"/>
    <mergeCell ref="Y4:AA4"/>
    <mergeCell ref="H5:S5"/>
    <mergeCell ref="H7:AA7"/>
    <mergeCell ref="Z31:AA31"/>
    <mergeCell ref="B44:W44"/>
    <mergeCell ref="B22:W22"/>
    <mergeCell ref="B23:W23"/>
    <mergeCell ref="B24:W24"/>
    <mergeCell ref="B26:W26"/>
    <mergeCell ref="B27:W27"/>
    <mergeCell ref="B43:W43"/>
    <mergeCell ref="B35:W35"/>
    <mergeCell ref="B32:W32"/>
    <mergeCell ref="B33:W33"/>
    <mergeCell ref="B34:W34"/>
    <mergeCell ref="B42:W42"/>
    <mergeCell ref="Z42:AA42"/>
    <mergeCell ref="B28:W28"/>
    <mergeCell ref="B29:W29"/>
    <mergeCell ref="Y50:AA53"/>
    <mergeCell ref="Y49:AA49"/>
    <mergeCell ref="Z44:AA44"/>
    <mergeCell ref="Z46:AA46"/>
    <mergeCell ref="Z47:AA47"/>
    <mergeCell ref="Z48:AA48"/>
    <mergeCell ref="B53:S53"/>
    <mergeCell ref="B45:W45"/>
    <mergeCell ref="B46:W46"/>
    <mergeCell ref="B47:W47"/>
    <mergeCell ref="B48:W48"/>
    <mergeCell ref="B49:W49"/>
    <mergeCell ref="T53:W53"/>
    <mergeCell ref="B51:S51"/>
    <mergeCell ref="T51:W51"/>
    <mergeCell ref="B52:S52"/>
    <mergeCell ref="T52:W52"/>
    <mergeCell ref="T50:W50"/>
    <mergeCell ref="B50:S50"/>
  </mergeCells>
  <conditionalFormatting sqref="Y50">
    <cfRule type="cellIs" dxfId="314" priority="15" operator="equal">
      <formula>"Ineligible"</formula>
    </cfRule>
    <cfRule type="cellIs" dxfId="313" priority="16" operator="equal">
      <formula>"Eligible"</formula>
    </cfRule>
  </conditionalFormatting>
  <conditionalFormatting sqref="Y49:AA49">
    <cfRule type="cellIs" dxfId="312" priority="9" operator="equal">
      <formula>"Select verification."</formula>
    </cfRule>
    <cfRule type="cellIs" dxfId="311" priority="10" operator="equal">
      <formula>"Enter county."</formula>
    </cfRule>
    <cfRule type="cellIs" dxfId="310" priority="11" operator="equal">
      <formula>"Enter members."</formula>
    </cfRule>
    <cfRule type="cellIs" dxfId="309" priority="12" operator="equal">
      <formula>"Enter fiscal year."</formula>
    </cfRule>
    <cfRule type="cellIs" dxfId="308" priority="13" operator="equal">
      <formula>"Enter date."</formula>
    </cfRule>
    <cfRule type="cellIs" dxfId="307" priority="14" operator="equal">
      <formula>"Enter 80% of AMI."</formula>
    </cfRule>
  </conditionalFormatting>
  <conditionalFormatting sqref="Y48:AA48">
    <cfRule type="expression" dxfId="306" priority="8">
      <formula>$Y$49="Enter 80% of AMI."</formula>
    </cfRule>
  </conditionalFormatting>
  <conditionalFormatting sqref="T50:W50">
    <cfRule type="expression" dxfId="305" priority="7">
      <formula>$Y$49="Enter fiscal year."</formula>
    </cfRule>
  </conditionalFormatting>
  <conditionalFormatting sqref="Y4:AA4">
    <cfRule type="expression" dxfId="304" priority="6">
      <formula>$Y$49="Enter date."</formula>
    </cfRule>
  </conditionalFormatting>
  <conditionalFormatting sqref="T51:W51">
    <cfRule type="expression" dxfId="303" priority="5">
      <formula>$Y$49="Enter members."</formula>
    </cfRule>
  </conditionalFormatting>
  <conditionalFormatting sqref="T52:W52">
    <cfRule type="expression" dxfId="302" priority="4">
      <formula>$Y$49="Enter county."</formula>
    </cfRule>
  </conditionalFormatting>
  <conditionalFormatting sqref="T53:W53">
    <cfRule type="expression" dxfId="301" priority="3">
      <formula>$Y$49="Select verification."</formula>
    </cfRule>
  </conditionalFormatting>
  <conditionalFormatting sqref="Y50:AA53">
    <cfRule type="expression" dxfId="300" priority="1">
      <formula>$Y$50="Verify county of residence."</formula>
    </cfRule>
  </conditionalFormatting>
  <dataValidations disablePrompts="1" count="2">
    <dataValidation type="list" allowBlank="1" showInputMessage="1" showErrorMessage="1" sqref="T53:W53">
      <formula1>County_Verified</formula1>
    </dataValidation>
    <dataValidation type="list" allowBlank="1" showInputMessage="1" showErrorMessage="1" sqref="T52:W52">
      <formula1>County</formula1>
    </dataValidation>
  </dataValidations>
  <hyperlinks>
    <hyperlink ref="B48:W48" r:id="rId1" display="http://www.huduser.gov/portal/datasets/il.html"/>
    <hyperlink ref="B53:S53" r:id="rId2" display="County of residence has been verified via U.S. Postal Service or other confirmation tool:"/>
  </hyperlinks>
  <printOptions horizontalCentered="1"/>
  <pageMargins left="0.25" right="0.25" top="0.7" bottom="0.25" header="0.25" footer="0.25"/>
  <pageSetup fitToWidth="0" fitToHeight="0" orientation="portrait" r:id="rId3"/>
  <headerFooter>
    <oddHeader>&amp;C&amp;"-,Bold"&amp;12&amp;K01+013Household Income Eligibility Worksheet&amp;11
&amp;8Form C</oddHeader>
    <oddFooter>&amp;L&amp;8&amp;K01+014DSHS Program Form C&amp;C&amp;8&amp;K01+014&amp;P of &amp;N&amp;R&amp;8&amp;K01+014Previous versions are obsolete (02/01/18)</oddFooter>
  </headerFooter>
  <ignoredErrors>
    <ignoredError sqref="Z47" unlockedFormula="1"/>
  </ignoredErrors>
  <tableParts count="2">
    <tablePart r:id="rId4"/>
    <tablePart r:id="rId5"/>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AFF"/>
  </sheetPr>
  <dimension ref="A1:AP36"/>
  <sheetViews>
    <sheetView showGridLines="0" showRowColHeaders="0" showRuler="0" zoomScaleNormal="100" workbookViewId="0">
      <selection activeCell="I2" sqref="I2:O2"/>
    </sheetView>
  </sheetViews>
  <sheetFormatPr defaultColWidth="9.140625" defaultRowHeight="12.95" customHeight="1" x14ac:dyDescent="0.2"/>
  <cols>
    <col min="1" max="7" width="3.7109375" style="1" customWidth="1"/>
    <col min="8" max="8" width="5.5703125" style="1" customWidth="1"/>
    <col min="9" max="36" width="3.42578125" style="1" customWidth="1"/>
    <col min="37" max="37" width="11.42578125" style="1" hidden="1" customWidth="1"/>
    <col min="38" max="41" width="9.140625" style="1" hidden="1" customWidth="1"/>
    <col min="42" max="42" width="13.5703125" style="1" hidden="1" customWidth="1"/>
    <col min="43" max="16384" width="9.140625" style="1"/>
  </cols>
  <sheetData>
    <row r="1" spans="1:42" ht="12.95" customHeight="1" x14ac:dyDescent="0.2">
      <c r="A1" s="145" t="s">
        <v>221</v>
      </c>
      <c r="B1" s="145"/>
      <c r="C1" s="145"/>
      <c r="D1" s="145"/>
      <c r="E1" s="145"/>
      <c r="F1" s="145"/>
      <c r="G1" s="145"/>
      <c r="H1" s="145"/>
      <c r="I1" s="144" t="s">
        <v>46</v>
      </c>
      <c r="J1" s="144"/>
      <c r="K1" s="144"/>
      <c r="L1" s="144"/>
      <c r="M1" s="144"/>
      <c r="N1" s="144"/>
      <c r="O1" s="144"/>
      <c r="P1" s="144" t="s">
        <v>60</v>
      </c>
      <c r="Q1" s="144"/>
      <c r="R1" s="144"/>
      <c r="S1" s="144"/>
      <c r="T1" s="144"/>
      <c r="U1" s="144"/>
      <c r="V1" s="144"/>
      <c r="W1" s="144" t="s">
        <v>67</v>
      </c>
      <c r="X1" s="144"/>
      <c r="Y1" s="144"/>
      <c r="Z1" s="144"/>
      <c r="AA1" s="144"/>
      <c r="AB1" s="144"/>
      <c r="AC1" s="144"/>
      <c r="AD1" s="144" t="s">
        <v>68</v>
      </c>
      <c r="AE1" s="144"/>
      <c r="AF1" s="144"/>
      <c r="AG1" s="144"/>
      <c r="AH1" s="144"/>
      <c r="AI1" s="144"/>
      <c r="AJ1" s="144"/>
    </row>
    <row r="2" spans="1:42" ht="12.95" customHeight="1" x14ac:dyDescent="0.2">
      <c r="A2" s="135" t="s">
        <v>56</v>
      </c>
      <c r="B2" s="135"/>
      <c r="C2" s="135"/>
      <c r="D2" s="135"/>
      <c r="E2" s="135"/>
      <c r="F2" s="135"/>
      <c r="G2" s="135"/>
      <c r="H2" s="135"/>
      <c r="I2" s="180"/>
      <c r="J2" s="180"/>
      <c r="K2" s="180"/>
      <c r="L2" s="180"/>
      <c r="M2" s="180"/>
      <c r="N2" s="180"/>
      <c r="O2" s="180"/>
      <c r="P2" s="180"/>
      <c r="Q2" s="180"/>
      <c r="R2" s="180"/>
      <c r="S2" s="180"/>
      <c r="T2" s="180"/>
      <c r="U2" s="180"/>
      <c r="V2" s="180"/>
      <c r="W2" s="180"/>
      <c r="X2" s="180"/>
      <c r="Y2" s="180"/>
      <c r="Z2" s="180"/>
      <c r="AA2" s="180"/>
      <c r="AB2" s="180"/>
      <c r="AC2" s="180"/>
      <c r="AD2" s="180"/>
      <c r="AE2" s="180"/>
      <c r="AF2" s="180"/>
      <c r="AG2" s="180"/>
      <c r="AH2" s="180"/>
      <c r="AI2" s="180"/>
      <c r="AJ2" s="180"/>
      <c r="AL2" s="1" t="s">
        <v>222</v>
      </c>
      <c r="AN2" s="17" t="s">
        <v>200</v>
      </c>
      <c r="AO2" s="17" t="s">
        <v>206</v>
      </c>
      <c r="AP2" s="1" t="s">
        <v>479</v>
      </c>
    </row>
    <row r="3" spans="1:42" ht="12.95" customHeight="1" x14ac:dyDescent="0.2">
      <c r="A3" s="146" t="s">
        <v>208</v>
      </c>
      <c r="B3" s="147"/>
      <c r="C3" s="147"/>
      <c r="D3" s="147"/>
      <c r="E3" s="147"/>
      <c r="F3" s="147"/>
      <c r="G3" s="147"/>
      <c r="H3" s="148"/>
      <c r="I3" s="177"/>
      <c r="J3" s="178"/>
      <c r="K3" s="178"/>
      <c r="L3" s="178"/>
      <c r="M3" s="178"/>
      <c r="N3" s="178"/>
      <c r="O3" s="179"/>
      <c r="P3" s="177"/>
      <c r="Q3" s="178"/>
      <c r="R3" s="178"/>
      <c r="S3" s="178"/>
      <c r="T3" s="178"/>
      <c r="U3" s="178"/>
      <c r="V3" s="179"/>
      <c r="W3" s="177"/>
      <c r="X3" s="178"/>
      <c r="Y3" s="178"/>
      <c r="Z3" s="178"/>
      <c r="AA3" s="178"/>
      <c r="AB3" s="178"/>
      <c r="AC3" s="179"/>
      <c r="AD3" s="177"/>
      <c r="AE3" s="178"/>
      <c r="AF3" s="178"/>
      <c r="AG3" s="178"/>
      <c r="AH3" s="178"/>
      <c r="AI3" s="178"/>
      <c r="AJ3" s="179"/>
    </row>
    <row r="4" spans="1:42" ht="12.95" customHeight="1" x14ac:dyDescent="0.2">
      <c r="A4" s="146" t="s">
        <v>207</v>
      </c>
      <c r="B4" s="147"/>
      <c r="C4" s="147"/>
      <c r="D4" s="147"/>
      <c r="E4" s="147"/>
      <c r="F4" s="147"/>
      <c r="G4" s="147"/>
      <c r="H4" s="148"/>
      <c r="I4" s="177"/>
      <c r="J4" s="178"/>
      <c r="K4" s="178"/>
      <c r="L4" s="178"/>
      <c r="M4" s="178"/>
      <c r="N4" s="178"/>
      <c r="O4" s="179"/>
      <c r="P4" s="177"/>
      <c r="Q4" s="178"/>
      <c r="R4" s="178"/>
      <c r="S4" s="178"/>
      <c r="T4" s="178"/>
      <c r="U4" s="178"/>
      <c r="V4" s="179"/>
      <c r="W4" s="177"/>
      <c r="X4" s="178"/>
      <c r="Y4" s="178"/>
      <c r="Z4" s="178"/>
      <c r="AA4" s="178"/>
      <c r="AB4" s="178"/>
      <c r="AC4" s="179"/>
      <c r="AD4" s="177"/>
      <c r="AE4" s="178"/>
      <c r="AF4" s="178"/>
      <c r="AG4" s="178"/>
      <c r="AH4" s="178"/>
      <c r="AI4" s="178"/>
      <c r="AJ4" s="179"/>
      <c r="AL4" s="1">
        <v>1</v>
      </c>
      <c r="AM4" s="74">
        <f>SUMIF($I$6:$AJ$6,Table_Line[[#This Row],[Line]],$I$7:$AJ$7)</f>
        <v>0</v>
      </c>
      <c r="AN4" s="1" t="s">
        <v>34</v>
      </c>
      <c r="AO4" s="1" t="s">
        <v>34</v>
      </c>
      <c r="AP4" s="1" t="s">
        <v>93</v>
      </c>
    </row>
    <row r="5" spans="1:42" ht="12.95" customHeight="1" x14ac:dyDescent="0.2">
      <c r="A5" s="135" t="s">
        <v>55</v>
      </c>
      <c r="B5" s="135"/>
      <c r="C5" s="135"/>
      <c r="D5" s="135"/>
      <c r="E5" s="135"/>
      <c r="F5" s="135"/>
      <c r="G5" s="135"/>
      <c r="H5" s="135"/>
      <c r="I5" s="180"/>
      <c r="J5" s="180"/>
      <c r="K5" s="180"/>
      <c r="L5" s="180"/>
      <c r="M5" s="180"/>
      <c r="N5" s="180"/>
      <c r="O5" s="180"/>
      <c r="P5" s="180"/>
      <c r="Q5" s="180"/>
      <c r="R5" s="180"/>
      <c r="S5" s="180"/>
      <c r="T5" s="180"/>
      <c r="U5" s="180"/>
      <c r="V5" s="180"/>
      <c r="W5" s="180"/>
      <c r="X5" s="180"/>
      <c r="Y5" s="180"/>
      <c r="Z5" s="180"/>
      <c r="AA5" s="180"/>
      <c r="AB5" s="180"/>
      <c r="AC5" s="180"/>
      <c r="AD5" s="180"/>
      <c r="AE5" s="180"/>
      <c r="AF5" s="180"/>
      <c r="AG5" s="180"/>
      <c r="AH5" s="180"/>
      <c r="AI5" s="180"/>
      <c r="AJ5" s="180"/>
      <c r="AK5" s="72"/>
      <c r="AL5" s="1">
        <v>2</v>
      </c>
      <c r="AM5" s="74">
        <f>SUMIF($I$6:$AJ$6,Table_Line[[#This Row],[Line]],$I$7:$AJ$7)</f>
        <v>0</v>
      </c>
      <c r="AN5" s="1" t="s">
        <v>35</v>
      </c>
      <c r="AO5" s="1" t="s">
        <v>35</v>
      </c>
      <c r="AP5" s="1" t="s">
        <v>94</v>
      </c>
    </row>
    <row r="6" spans="1:42" ht="12.95" customHeight="1" x14ac:dyDescent="0.2">
      <c r="A6" s="174" t="s">
        <v>222</v>
      </c>
      <c r="B6" s="175"/>
      <c r="C6" s="175"/>
      <c r="D6" s="175"/>
      <c r="E6" s="175"/>
      <c r="F6" s="175"/>
      <c r="G6" s="175"/>
      <c r="H6" s="176"/>
      <c r="I6" s="177"/>
      <c r="J6" s="178"/>
      <c r="K6" s="178"/>
      <c r="L6" s="178"/>
      <c r="M6" s="178"/>
      <c r="N6" s="178"/>
      <c r="O6" s="179"/>
      <c r="P6" s="177"/>
      <c r="Q6" s="178"/>
      <c r="R6" s="178"/>
      <c r="S6" s="178"/>
      <c r="T6" s="178"/>
      <c r="U6" s="178"/>
      <c r="V6" s="179"/>
      <c r="W6" s="177"/>
      <c r="X6" s="178"/>
      <c r="Y6" s="178"/>
      <c r="Z6" s="178"/>
      <c r="AA6" s="178"/>
      <c r="AB6" s="178"/>
      <c r="AC6" s="179"/>
      <c r="AD6" s="177"/>
      <c r="AE6" s="178"/>
      <c r="AF6" s="178"/>
      <c r="AG6" s="178"/>
      <c r="AH6" s="178"/>
      <c r="AI6" s="178"/>
      <c r="AJ6" s="179"/>
      <c r="AK6" s="72"/>
      <c r="AL6" s="1">
        <v>3</v>
      </c>
      <c r="AM6" s="74">
        <f>SUMIF($I$6:$AJ$6,Table_Line[[#This Row],[Line]],$I$7:$AJ$7)</f>
        <v>0</v>
      </c>
      <c r="AP6" s="1" t="s">
        <v>480</v>
      </c>
    </row>
    <row r="7" spans="1:42" ht="12.95" customHeight="1" x14ac:dyDescent="0.2">
      <c r="A7" s="172" t="s">
        <v>47</v>
      </c>
      <c r="B7" s="172"/>
      <c r="C7" s="172"/>
      <c r="D7" s="172"/>
      <c r="E7" s="172"/>
      <c r="F7" s="172"/>
      <c r="G7" s="172"/>
      <c r="H7" s="172"/>
      <c r="I7" s="173">
        <v>0</v>
      </c>
      <c r="J7" s="173"/>
      <c r="K7" s="173"/>
      <c r="L7" s="173"/>
      <c r="M7" s="173"/>
      <c r="N7" s="173"/>
      <c r="O7" s="173"/>
      <c r="P7" s="173">
        <v>0</v>
      </c>
      <c r="Q7" s="173"/>
      <c r="R7" s="173"/>
      <c r="S7" s="173"/>
      <c r="T7" s="173"/>
      <c r="U7" s="173"/>
      <c r="V7" s="173"/>
      <c r="W7" s="173">
        <v>0</v>
      </c>
      <c r="X7" s="173"/>
      <c r="Y7" s="173"/>
      <c r="Z7" s="173"/>
      <c r="AA7" s="173"/>
      <c r="AB7" s="173"/>
      <c r="AC7" s="173"/>
      <c r="AD7" s="173">
        <v>0</v>
      </c>
      <c r="AE7" s="173"/>
      <c r="AF7" s="173"/>
      <c r="AG7" s="173"/>
      <c r="AH7" s="173"/>
      <c r="AI7" s="173"/>
      <c r="AJ7" s="173"/>
      <c r="AK7" s="72"/>
      <c r="AL7" s="1">
        <v>4</v>
      </c>
      <c r="AM7" s="74">
        <f>SUMIF($I$6:$AJ$6,Table_Line[[#This Row],[Line]],$I$7:$AJ$7)</f>
        <v>0</v>
      </c>
      <c r="AP7" s="1" t="s">
        <v>481</v>
      </c>
    </row>
    <row r="8" spans="1:42" ht="12.95" customHeight="1" x14ac:dyDescent="0.2">
      <c r="AK8" s="72"/>
      <c r="AL8" s="1">
        <v>5</v>
      </c>
      <c r="AM8" s="74">
        <f>SUMIF($I$6:$AJ$6,Table_Line[[#This Row],[Line]],$I$7:$AJ$7)</f>
        <v>0</v>
      </c>
      <c r="AP8" s="1" t="s">
        <v>482</v>
      </c>
    </row>
    <row r="9" spans="1:42" ht="12.95" customHeight="1" x14ac:dyDescent="0.2">
      <c r="A9" s="70" t="str">
        <f>'Line 1'!A106</f>
        <v/>
      </c>
      <c r="AK9" s="73"/>
      <c r="AL9" s="1">
        <v>6</v>
      </c>
      <c r="AM9" s="74">
        <f>SUMIF($I$6:$AJ$6,Table_Line[[#This Row],[Line]],$I$7:$AJ$7)</f>
        <v>0</v>
      </c>
      <c r="AP9" s="1" t="s">
        <v>37</v>
      </c>
    </row>
    <row r="10" spans="1:42" ht="12.95" customHeight="1" x14ac:dyDescent="0.2">
      <c r="A10" s="71" t="str">
        <f>'Line 1'!A107</f>
        <v/>
      </c>
      <c r="AL10" s="1">
        <v>7</v>
      </c>
      <c r="AM10" s="74">
        <f>SUMIF($I$6:$AJ$6,Table_Line[[#This Row],[Line]],$I$7:$AJ$7)</f>
        <v>0</v>
      </c>
      <c r="AP10" s="1" t="s">
        <v>84</v>
      </c>
    </row>
    <row r="11" spans="1:42" ht="12.95" customHeight="1" x14ac:dyDescent="0.2">
      <c r="A11" s="71" t="str">
        <f>'Line 1'!A108</f>
        <v/>
      </c>
      <c r="AL11" s="1">
        <v>8</v>
      </c>
      <c r="AM11" s="74">
        <f>SUMIF($I$6:$AJ$6,Table_Line[[#This Row],[Line]],$I$7:$AJ$7)</f>
        <v>0</v>
      </c>
      <c r="AP11" s="1" t="s">
        <v>95</v>
      </c>
    </row>
    <row r="12" spans="1:42" ht="12.95" customHeight="1" x14ac:dyDescent="0.2">
      <c r="AP12" s="1" t="s">
        <v>96</v>
      </c>
    </row>
    <row r="13" spans="1:42" ht="12.95" customHeight="1" x14ac:dyDescent="0.2">
      <c r="AP13" s="1" t="s">
        <v>483</v>
      </c>
    </row>
    <row r="14" spans="1:42" ht="12.95" customHeight="1" x14ac:dyDescent="0.2">
      <c r="AP14" s="1" t="s">
        <v>76</v>
      </c>
    </row>
    <row r="15" spans="1:42" ht="12.95" customHeight="1" x14ac:dyDescent="0.2">
      <c r="AP15" s="1" t="s">
        <v>484</v>
      </c>
    </row>
    <row r="16" spans="1:42" ht="12.95" customHeight="1" x14ac:dyDescent="0.2">
      <c r="AP16" s="1" t="s">
        <v>485</v>
      </c>
    </row>
    <row r="17" spans="42:42" ht="12.95" customHeight="1" x14ac:dyDescent="0.2">
      <c r="AP17" s="1" t="s">
        <v>486</v>
      </c>
    </row>
    <row r="18" spans="42:42" ht="12.95" customHeight="1" x14ac:dyDescent="0.2">
      <c r="AP18" s="1" t="s">
        <v>487</v>
      </c>
    </row>
    <row r="19" spans="42:42" ht="12.95" customHeight="1" x14ac:dyDescent="0.2">
      <c r="AP19" s="1" t="s">
        <v>497</v>
      </c>
    </row>
    <row r="20" spans="42:42" ht="12.95" customHeight="1" x14ac:dyDescent="0.2">
      <c r="AP20" s="1" t="s">
        <v>488</v>
      </c>
    </row>
    <row r="21" spans="42:42" ht="12.95" customHeight="1" x14ac:dyDescent="0.2">
      <c r="AP21" s="1" t="s">
        <v>97</v>
      </c>
    </row>
    <row r="22" spans="42:42" ht="12.95" customHeight="1" x14ac:dyDescent="0.2">
      <c r="AP22" s="1" t="s">
        <v>98</v>
      </c>
    </row>
    <row r="23" spans="42:42" ht="12.95" customHeight="1" x14ac:dyDescent="0.2">
      <c r="AP23" s="1" t="s">
        <v>489</v>
      </c>
    </row>
    <row r="24" spans="42:42" ht="12.95" customHeight="1" x14ac:dyDescent="0.2">
      <c r="AP24" s="1" t="s">
        <v>38</v>
      </c>
    </row>
    <row r="25" spans="42:42" ht="12.95" customHeight="1" x14ac:dyDescent="0.2">
      <c r="AP25" s="1" t="s">
        <v>99</v>
      </c>
    </row>
    <row r="26" spans="42:42" ht="12.95" customHeight="1" x14ac:dyDescent="0.2">
      <c r="AP26" s="1" t="s">
        <v>490</v>
      </c>
    </row>
    <row r="27" spans="42:42" ht="12.95" customHeight="1" x14ac:dyDescent="0.2">
      <c r="AP27" s="1" t="s">
        <v>491</v>
      </c>
    </row>
    <row r="28" spans="42:42" ht="12.95" customHeight="1" x14ac:dyDescent="0.2">
      <c r="AP28" s="1" t="s">
        <v>492</v>
      </c>
    </row>
    <row r="29" spans="42:42" ht="12.95" customHeight="1" x14ac:dyDescent="0.2">
      <c r="AP29" s="1" t="s">
        <v>493</v>
      </c>
    </row>
    <row r="30" spans="42:42" ht="12.95" customHeight="1" x14ac:dyDescent="0.2">
      <c r="AP30" s="1" t="s">
        <v>494</v>
      </c>
    </row>
    <row r="31" spans="42:42" ht="12.95" customHeight="1" x14ac:dyDescent="0.2">
      <c r="AP31" s="1" t="s">
        <v>39</v>
      </c>
    </row>
    <row r="32" spans="42:42" ht="12.95" customHeight="1" x14ac:dyDescent="0.2">
      <c r="AP32" s="1" t="s">
        <v>100</v>
      </c>
    </row>
    <row r="33" spans="42:42" ht="12.95" customHeight="1" x14ac:dyDescent="0.2">
      <c r="AP33" s="1" t="s">
        <v>495</v>
      </c>
    </row>
    <row r="34" spans="42:42" ht="12.95" customHeight="1" x14ac:dyDescent="0.2">
      <c r="AP34" s="1" t="s">
        <v>496</v>
      </c>
    </row>
    <row r="35" spans="42:42" ht="12.95" customHeight="1" x14ac:dyDescent="0.2">
      <c r="AP35" s="1" t="s">
        <v>40</v>
      </c>
    </row>
    <row r="36" spans="42:42" ht="12.95" customHeight="1" x14ac:dyDescent="0.2">
      <c r="AP36" s="1" t="s">
        <v>101</v>
      </c>
    </row>
  </sheetData>
  <sheetProtection algorithmName="SHA-512" hashValue="IVSM9xg5taqiZr0XQArOv1jAjKKi0MzsV92yhQAlFPVHyZZbzIvzuDXmLvmkyVxa4GXMTFQpGYDUvLFGQFhUPw==" saltValue="qA0v1JVtQN17SSvLmnPr/Q==" spinCount="100000" sheet="1" selectLockedCells="1"/>
  <mergeCells count="35">
    <mergeCell ref="A2:H2"/>
    <mergeCell ref="I2:O2"/>
    <mergeCell ref="P2:V2"/>
    <mergeCell ref="W2:AC2"/>
    <mergeCell ref="AD2:AJ2"/>
    <mergeCell ref="A1:H1"/>
    <mergeCell ref="I1:O1"/>
    <mergeCell ref="P1:V1"/>
    <mergeCell ref="W1:AC1"/>
    <mergeCell ref="AD1:AJ1"/>
    <mergeCell ref="A3:H3"/>
    <mergeCell ref="I3:O3"/>
    <mergeCell ref="P3:V3"/>
    <mergeCell ref="W3:AC3"/>
    <mergeCell ref="AD3:AJ3"/>
    <mergeCell ref="A5:H5"/>
    <mergeCell ref="I5:O5"/>
    <mergeCell ref="P5:V5"/>
    <mergeCell ref="W5:AC5"/>
    <mergeCell ref="AD5:AJ5"/>
    <mergeCell ref="A4:H4"/>
    <mergeCell ref="I4:O4"/>
    <mergeCell ref="P4:V4"/>
    <mergeCell ref="W4:AC4"/>
    <mergeCell ref="AD4:AJ4"/>
    <mergeCell ref="A6:H6"/>
    <mergeCell ref="I6:O6"/>
    <mergeCell ref="P6:V6"/>
    <mergeCell ref="W6:AC6"/>
    <mergeCell ref="AD6:AJ6"/>
    <mergeCell ref="A7:H7"/>
    <mergeCell ref="I7:O7"/>
    <mergeCell ref="P7:V7"/>
    <mergeCell ref="W7:AC7"/>
    <mergeCell ref="AD7:AJ7"/>
  </mergeCells>
  <dataValidations count="4">
    <dataValidation type="list" allowBlank="1" showInputMessage="1" showErrorMessage="1" sqref="I6:AJ6">
      <formula1>Line</formula1>
    </dataValidation>
    <dataValidation type="list" allowBlank="1" showInputMessage="1" showErrorMessage="1" sqref="I3:AJ3">
      <formula1>Eighteen_or_Older</formula1>
    </dataValidation>
    <dataValidation type="list" allowBlank="1" showInputMessage="1" showErrorMessage="1" sqref="I4:AJ4">
      <formula1>FT_Dependent_Student</formula1>
    </dataValidation>
    <dataValidation type="list" allowBlank="1" showInputMessage="1" showErrorMessage="1" sqref="I5:AJ5">
      <formula1>Income_Source</formula1>
    </dataValidation>
  </dataValidations>
  <printOptions horizontalCentered="1"/>
  <pageMargins left="0.25" right="0.25" top="0.5" bottom="0.25" header="0.3" footer="0.25"/>
  <pageSetup fitToWidth="0" fitToHeight="0" orientation="landscape" r:id="rId1"/>
  <headerFooter>
    <oddHeader>&amp;C&amp;"-,Bold"&amp;K01+014Manual Override</oddHeader>
  </headerFooter>
  <tableParts count="4">
    <tablePart r:id="rId2"/>
    <tablePart r:id="rId3"/>
    <tablePart r:id="rId4"/>
    <tablePart r:id="rId5"/>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BH118"/>
  <sheetViews>
    <sheetView showGridLines="0" showRowColHeaders="0" showRuler="0" zoomScaleNormal="100" workbookViewId="0">
      <selection activeCell="I2" sqref="I2:O2"/>
    </sheetView>
  </sheetViews>
  <sheetFormatPr defaultColWidth="9.140625" defaultRowHeight="12.95" customHeight="1" x14ac:dyDescent="0.2"/>
  <cols>
    <col min="1" max="7" width="3.7109375" style="1" customWidth="1"/>
    <col min="8" max="8" width="5.5703125" style="1" customWidth="1"/>
    <col min="9" max="36" width="3.42578125" style="1" customWidth="1"/>
    <col min="37" max="42" width="11.42578125" style="1" hidden="1" customWidth="1"/>
    <col min="43" max="43" width="12.140625" style="1" hidden="1" customWidth="1"/>
    <col min="44" max="57" width="11.42578125" style="1" hidden="1" customWidth="1"/>
    <col min="58" max="58" width="11.42578125" style="62" hidden="1" customWidth="1"/>
    <col min="59" max="60" width="11.42578125" style="1" hidden="1" customWidth="1"/>
    <col min="61" max="16384" width="9.140625" style="1"/>
  </cols>
  <sheetData>
    <row r="1" spans="1:60" ht="12.95" customHeight="1" x14ac:dyDescent="0.2">
      <c r="A1" s="145" t="s">
        <v>40</v>
      </c>
      <c r="B1" s="145"/>
      <c r="C1" s="145"/>
      <c r="D1" s="145"/>
      <c r="E1" s="145"/>
      <c r="F1" s="145"/>
      <c r="G1" s="145"/>
      <c r="H1" s="145"/>
      <c r="I1" s="144" t="s">
        <v>46</v>
      </c>
      <c r="J1" s="144"/>
      <c r="K1" s="144"/>
      <c r="L1" s="144"/>
      <c r="M1" s="144"/>
      <c r="N1" s="144"/>
      <c r="O1" s="144"/>
      <c r="P1" s="144" t="s">
        <v>60</v>
      </c>
      <c r="Q1" s="144"/>
      <c r="R1" s="144"/>
      <c r="S1" s="144"/>
      <c r="T1" s="144"/>
      <c r="U1" s="144"/>
      <c r="V1" s="144"/>
      <c r="W1" s="144" t="s">
        <v>67</v>
      </c>
      <c r="X1" s="144"/>
      <c r="Y1" s="144"/>
      <c r="Z1" s="144"/>
      <c r="AA1" s="144"/>
      <c r="AB1" s="144"/>
      <c r="AC1" s="144"/>
      <c r="AD1" s="144" t="s">
        <v>68</v>
      </c>
      <c r="AE1" s="144"/>
      <c r="AF1" s="144"/>
      <c r="AG1" s="144"/>
      <c r="AH1" s="144"/>
      <c r="AI1" s="144"/>
      <c r="AJ1" s="144"/>
      <c r="AK1" s="17"/>
      <c r="AL1" s="17"/>
      <c r="AM1" s="17"/>
      <c r="AN1" s="17"/>
      <c r="AO1" s="17"/>
      <c r="BA1" s="45" t="s">
        <v>203</v>
      </c>
      <c r="BB1" s="46" t="s">
        <v>168</v>
      </c>
      <c r="BC1" s="46" t="s">
        <v>203</v>
      </c>
      <c r="BD1" s="46" t="s">
        <v>168</v>
      </c>
      <c r="BE1" s="66" t="s">
        <v>204</v>
      </c>
      <c r="BF1" s="67" t="s">
        <v>220</v>
      </c>
      <c r="BG1" s="20" t="s">
        <v>213</v>
      </c>
    </row>
    <row r="2" spans="1:60" ht="12.95" customHeight="1" x14ac:dyDescent="0.2">
      <c r="A2" s="135" t="s">
        <v>56</v>
      </c>
      <c r="B2" s="135"/>
      <c r="C2" s="135"/>
      <c r="D2" s="135"/>
      <c r="E2" s="135"/>
      <c r="F2" s="135"/>
      <c r="G2" s="135"/>
      <c r="H2" s="135"/>
      <c r="I2" s="143"/>
      <c r="J2" s="143"/>
      <c r="K2" s="143"/>
      <c r="L2" s="143"/>
      <c r="M2" s="143"/>
      <c r="N2" s="143"/>
      <c r="O2" s="143"/>
      <c r="P2" s="143"/>
      <c r="Q2" s="143"/>
      <c r="R2" s="143"/>
      <c r="S2" s="143"/>
      <c r="T2" s="143"/>
      <c r="U2" s="143"/>
      <c r="V2" s="143"/>
      <c r="W2" s="143"/>
      <c r="X2" s="143"/>
      <c r="Y2" s="143"/>
      <c r="Z2" s="143"/>
      <c r="AA2" s="143"/>
      <c r="AB2" s="143"/>
      <c r="AC2" s="143"/>
      <c r="AD2" s="143"/>
      <c r="AE2" s="143"/>
      <c r="AF2" s="143"/>
      <c r="AG2" s="143"/>
      <c r="AH2" s="143"/>
      <c r="AI2" s="143"/>
      <c r="AJ2" s="143"/>
      <c r="AK2" s="17"/>
      <c r="AL2" s="17" t="s">
        <v>41</v>
      </c>
      <c r="AM2" s="17" t="s">
        <v>45</v>
      </c>
      <c r="AN2" s="17" t="s">
        <v>41</v>
      </c>
      <c r="AO2" s="17" t="s">
        <v>45</v>
      </c>
      <c r="AP2" s="17" t="s">
        <v>200</v>
      </c>
      <c r="AQ2" s="17" t="s">
        <v>206</v>
      </c>
      <c r="AR2" s="19" t="s">
        <v>201</v>
      </c>
      <c r="AV2" s="20" t="s">
        <v>202</v>
      </c>
      <c r="AW2" s="20" t="s">
        <v>203</v>
      </c>
      <c r="AX2" s="20" t="s">
        <v>204</v>
      </c>
      <c r="AY2" s="20" t="s">
        <v>205</v>
      </c>
      <c r="AZ2" s="20" t="s">
        <v>168</v>
      </c>
      <c r="BA2" s="47" t="s">
        <v>212</v>
      </c>
      <c r="BB2" s="48" t="s">
        <v>212</v>
      </c>
      <c r="BC2" s="48" t="s">
        <v>211</v>
      </c>
      <c r="BD2" s="48" t="s">
        <v>211</v>
      </c>
      <c r="BE2" s="58" t="s">
        <v>219</v>
      </c>
      <c r="BF2" s="67" t="s">
        <v>212</v>
      </c>
      <c r="BG2" s="20" t="s">
        <v>214</v>
      </c>
      <c r="BH2" s="20" t="s">
        <v>218</v>
      </c>
    </row>
    <row r="3" spans="1:60" ht="12.95" customHeight="1" x14ac:dyDescent="0.2">
      <c r="A3" s="146" t="s">
        <v>208</v>
      </c>
      <c r="B3" s="147"/>
      <c r="C3" s="147"/>
      <c r="D3" s="147"/>
      <c r="E3" s="147"/>
      <c r="F3" s="147"/>
      <c r="G3" s="147"/>
      <c r="H3" s="148"/>
      <c r="I3" s="149"/>
      <c r="J3" s="150"/>
      <c r="K3" s="150"/>
      <c r="L3" s="150"/>
      <c r="M3" s="150"/>
      <c r="N3" s="150"/>
      <c r="O3" s="151"/>
      <c r="P3" s="149"/>
      <c r="Q3" s="150"/>
      <c r="R3" s="150"/>
      <c r="S3" s="150"/>
      <c r="T3" s="150"/>
      <c r="U3" s="150"/>
      <c r="V3" s="151"/>
      <c r="W3" s="149"/>
      <c r="X3" s="150"/>
      <c r="Y3" s="150"/>
      <c r="Z3" s="150"/>
      <c r="AA3" s="150"/>
      <c r="AB3" s="150"/>
      <c r="AC3" s="151"/>
      <c r="AD3" s="149"/>
      <c r="AE3" s="150"/>
      <c r="AF3" s="150"/>
      <c r="AG3" s="150"/>
      <c r="AH3" s="150"/>
      <c r="AI3" s="150"/>
      <c r="AJ3" s="151"/>
      <c r="AK3" s="17"/>
      <c r="AL3" s="17"/>
      <c r="AM3" s="17">
        <v>0</v>
      </c>
      <c r="AN3" s="17"/>
      <c r="AO3" s="17">
        <v>0</v>
      </c>
      <c r="AR3" s="21" t="str">
        <f>IF(AND(I3="Yes",I4="Yes",I2&gt;0,AR4&gt;0),I2,"")</f>
        <v/>
      </c>
      <c r="AS3" s="21" t="str">
        <f>IF(AND(P3="Yes",P4="Yes",P2&gt;0,AS4&gt;0),P2,"")</f>
        <v/>
      </c>
      <c r="AT3" s="21" t="str">
        <f>IF(AND(W3="Yes",W4="Yes",W2&gt;0,AT4&gt;0),W2,"")</f>
        <v/>
      </c>
      <c r="AU3" s="21" t="str">
        <f>IF(AND(AD3="Yes",AD4="Yes",AD2&gt;0,AU4&gt;0),AD2,"")</f>
        <v/>
      </c>
      <c r="AV3" s="1" t="s">
        <v>40</v>
      </c>
      <c r="AW3" s="23" t="str">
        <f>AR3</f>
        <v/>
      </c>
      <c r="AX3" s="26">
        <f>AR4</f>
        <v>0</v>
      </c>
      <c r="AY3" s="30" t="str">
        <f t="array" ref="AY3">IFERROR(INDEX($AW$3:$AW$34,MATCH(0,COUNTIF($AY$2:AY2,$AW$3:$AW$34&amp;"")+IF($AW$3:$AW$34="",1,0),0)),"")</f>
        <v/>
      </c>
      <c r="AZ3" s="44">
        <f>SUMIF($AW$3:$AW$34,AY3,$AX$3:$AX$34)</f>
        <v>0</v>
      </c>
      <c r="BA3" s="49" t="str">
        <f t="shared" ref="BA3:BA34" si="0">AY3</f>
        <v/>
      </c>
      <c r="BB3" s="31">
        <f t="shared" ref="BB3:BB34" si="1">AZ3</f>
        <v>0</v>
      </c>
      <c r="BC3" s="42" t="str">
        <f t="array" ref="BC3">IFERROR(INDEX($BA$3:$BA$44,MATCH(0,COUNTIF($BC$2:BC2,$BA$3:$BA$44&amp;"")+IF($BA$3:$BA$44="",1,0),0)),"")</f>
        <v/>
      </c>
      <c r="BD3" s="43" t="str">
        <f>IF(BC3="","",SUMIF($BA$3:$BA$44,BC3,$BB$3:$BB$44))</f>
        <v/>
      </c>
      <c r="BE3" s="50" t="str">
        <f>IF(BD3="","",IF(AND(BD3&gt;0,BD3&gt;480),480,BD3))</f>
        <v/>
      </c>
      <c r="BF3" s="62" t="s">
        <v>215</v>
      </c>
      <c r="BG3" s="68" t="str">
        <f>IF(BC3="","",INDEX($BF$3:$BF$44,MATCH(BH3,$BB$3:$BB$44,0)))</f>
        <v/>
      </c>
      <c r="BH3" s="2">
        <f t="array" ref="BH3">MAX(IF($BA$3:$BA$44=BC3,$BB$3:$BB$44))</f>
        <v>0</v>
      </c>
    </row>
    <row r="4" spans="1:60" ht="12.95" customHeight="1" x14ac:dyDescent="0.2">
      <c r="A4" s="146" t="s">
        <v>207</v>
      </c>
      <c r="B4" s="147"/>
      <c r="C4" s="147"/>
      <c r="D4" s="147"/>
      <c r="E4" s="147"/>
      <c r="F4" s="147"/>
      <c r="G4" s="147"/>
      <c r="H4" s="148"/>
      <c r="I4" s="149"/>
      <c r="J4" s="150"/>
      <c r="K4" s="150"/>
      <c r="L4" s="150"/>
      <c r="M4" s="150"/>
      <c r="N4" s="150"/>
      <c r="O4" s="151"/>
      <c r="P4" s="149"/>
      <c r="Q4" s="150"/>
      <c r="R4" s="150"/>
      <c r="S4" s="150"/>
      <c r="T4" s="150"/>
      <c r="U4" s="150"/>
      <c r="V4" s="151"/>
      <c r="W4" s="149"/>
      <c r="X4" s="150"/>
      <c r="Y4" s="150"/>
      <c r="Z4" s="150"/>
      <c r="AA4" s="150"/>
      <c r="AB4" s="150"/>
      <c r="AC4" s="151"/>
      <c r="AD4" s="149"/>
      <c r="AE4" s="150"/>
      <c r="AF4" s="150"/>
      <c r="AG4" s="150"/>
      <c r="AH4" s="150"/>
      <c r="AI4" s="150"/>
      <c r="AJ4" s="151"/>
      <c r="AK4" s="17"/>
      <c r="AL4" s="17" t="s">
        <v>48</v>
      </c>
      <c r="AM4" s="17">
        <v>52</v>
      </c>
      <c r="AN4" s="17" t="s">
        <v>43</v>
      </c>
      <c r="AO4" s="17">
        <v>12</v>
      </c>
      <c r="AP4" s="1" t="s">
        <v>34</v>
      </c>
      <c r="AQ4" s="1" t="s">
        <v>34</v>
      </c>
      <c r="AR4" s="22">
        <f>IF(AND(I3="Yes",I4="Yes",I2&gt;0),I13,0)</f>
        <v>0</v>
      </c>
      <c r="AS4" s="22">
        <f>IF(AND(P3="Yes",P4="Yes",P2&gt;0),P13,0)</f>
        <v>0</v>
      </c>
      <c r="AT4" s="22">
        <f>IF(AND(W3="Yes",W4="Yes",W2&gt;0),W13,0)</f>
        <v>0</v>
      </c>
      <c r="AU4" s="22">
        <f>IF(AND(AD3="Yes",AD4="Yes",AD2&gt;0),AD13,0)</f>
        <v>0</v>
      </c>
      <c r="AV4" s="1" t="s">
        <v>38</v>
      </c>
      <c r="AW4" s="23" t="str">
        <f>AR17</f>
        <v/>
      </c>
      <c r="AX4" s="26">
        <f>AR18</f>
        <v>0</v>
      </c>
      <c r="AY4" s="30" t="str">
        <f t="array" ref="AY4">IFERROR(INDEX($AW$3:$AW$34,MATCH(0,COUNTIF($AY$2:AY3,$AW$3:$AW$34&amp;"")+IF($AW$3:$AW$34="",1,0),0)),"")</f>
        <v/>
      </c>
      <c r="AZ4" s="44">
        <f t="shared" ref="AZ4:AZ34" si="2">SUMIF($AW$3:$AW$34,AY4,$AX$3:$AX$34)</f>
        <v>0</v>
      </c>
      <c r="BA4" s="49" t="str">
        <f t="shared" si="0"/>
        <v/>
      </c>
      <c r="BB4" s="31">
        <f t="shared" si="1"/>
        <v>0</v>
      </c>
      <c r="BC4" s="42" t="str">
        <f t="array" ref="BC4">IFERROR(INDEX($BA$3:$BA$44,MATCH(0,COUNTIF($BC$2:BC3,$BA$3:$BA$44&amp;"")+IF($BA$3:$BA$44="",1,0),0)),"")</f>
        <v/>
      </c>
      <c r="BD4" s="43" t="str">
        <f t="shared" ref="BD4:BD44" si="3">IF(BC4="","",SUMIF($BA$3:$BA$44,BC4,$BB$3:$BB$44))</f>
        <v/>
      </c>
      <c r="BE4" s="50" t="str">
        <f t="shared" ref="BE4:BE44" si="4">IF(BD4="","",IF(AND(BD4&gt;0,BD4&gt;480),480,BD4))</f>
        <v/>
      </c>
      <c r="BF4" s="62" t="s">
        <v>215</v>
      </c>
      <c r="BG4" s="68" t="str">
        <f t="shared" ref="BG4:BG44" si="5">IF(BC4="","",INDEX($BF$3:$BF$44,MATCH(BH4,$BB$3:$BB$44,0)))</f>
        <v/>
      </c>
      <c r="BH4" s="2">
        <f t="array" ref="BH4">MAX(IF($BA$3:$BA$44=BC4,$BB$3:$BB$44))</f>
        <v>0</v>
      </c>
    </row>
    <row r="5" spans="1:60" ht="12.95" customHeight="1" x14ac:dyDescent="0.2">
      <c r="A5" s="135" t="s">
        <v>55</v>
      </c>
      <c r="B5" s="135"/>
      <c r="C5" s="135"/>
      <c r="D5" s="135"/>
      <c r="E5" s="135"/>
      <c r="F5" s="135"/>
      <c r="G5" s="135"/>
      <c r="H5" s="135"/>
      <c r="I5" s="143"/>
      <c r="J5" s="143"/>
      <c r="K5" s="143"/>
      <c r="L5" s="143"/>
      <c r="M5" s="143"/>
      <c r="N5" s="143"/>
      <c r="O5" s="143"/>
      <c r="P5" s="143"/>
      <c r="Q5" s="143"/>
      <c r="R5" s="143"/>
      <c r="S5" s="143"/>
      <c r="T5" s="143"/>
      <c r="U5" s="143"/>
      <c r="V5" s="143"/>
      <c r="W5" s="143"/>
      <c r="X5" s="143"/>
      <c r="Y5" s="143"/>
      <c r="Z5" s="143"/>
      <c r="AA5" s="143"/>
      <c r="AB5" s="143"/>
      <c r="AC5" s="143"/>
      <c r="AD5" s="143"/>
      <c r="AE5" s="143"/>
      <c r="AF5" s="143"/>
      <c r="AG5" s="143"/>
      <c r="AH5" s="143"/>
      <c r="AI5" s="143"/>
      <c r="AJ5" s="143"/>
      <c r="AK5" s="17"/>
      <c r="AL5" s="17" t="s">
        <v>42</v>
      </c>
      <c r="AM5" s="17">
        <v>52</v>
      </c>
      <c r="AN5" s="17" t="s">
        <v>80</v>
      </c>
      <c r="AO5" s="17">
        <v>4</v>
      </c>
      <c r="AP5" s="1" t="s">
        <v>35</v>
      </c>
      <c r="AQ5" s="1" t="s">
        <v>35</v>
      </c>
      <c r="AV5" s="1" t="s">
        <v>61</v>
      </c>
      <c r="AW5" s="23" t="str">
        <f>AR27</f>
        <v/>
      </c>
      <c r="AX5" s="26">
        <f>AR28</f>
        <v>0</v>
      </c>
      <c r="AY5" s="30" t="str">
        <f t="array" ref="AY5">IFERROR(INDEX($AW$3:$AW$34,MATCH(0,COUNTIF($AY$2:AY4,$AW$3:$AW$34&amp;"")+IF($AW$3:$AW$34="",1,0),0)),"")</f>
        <v/>
      </c>
      <c r="AZ5" s="44">
        <f t="shared" si="2"/>
        <v>0</v>
      </c>
      <c r="BA5" s="49" t="str">
        <f t="shared" si="0"/>
        <v/>
      </c>
      <c r="BB5" s="31">
        <f t="shared" si="1"/>
        <v>0</v>
      </c>
      <c r="BC5" s="42" t="str">
        <f t="array" ref="BC5">IFERROR(INDEX($BA$3:$BA$44,MATCH(0,COUNTIF($BC$2:BC4,$BA$3:$BA$44&amp;"")+IF($BA$3:$BA$44="",1,0),0)),"")</f>
        <v/>
      </c>
      <c r="BD5" s="43" t="str">
        <f t="shared" si="3"/>
        <v/>
      </c>
      <c r="BE5" s="50" t="str">
        <f t="shared" si="4"/>
        <v/>
      </c>
      <c r="BF5" s="62" t="s">
        <v>215</v>
      </c>
      <c r="BG5" s="68" t="str">
        <f t="shared" si="5"/>
        <v/>
      </c>
      <c r="BH5" s="2">
        <f t="array" ref="BH5">MAX(IF($BA$3:$BA$44=BC5,$BB$3:$BB$44))</f>
        <v>0</v>
      </c>
    </row>
    <row r="6" spans="1:60" ht="12.95" customHeight="1" x14ac:dyDescent="0.2">
      <c r="A6" s="135" t="s">
        <v>58</v>
      </c>
      <c r="B6" s="135"/>
      <c r="C6" s="135"/>
      <c r="D6" s="135"/>
      <c r="E6" s="135"/>
      <c r="F6" s="135"/>
      <c r="G6" s="135"/>
      <c r="H6" s="135"/>
      <c r="I6" s="143"/>
      <c r="J6" s="143"/>
      <c r="K6" s="143"/>
      <c r="L6" s="143"/>
      <c r="M6" s="143"/>
      <c r="N6" s="143"/>
      <c r="O6" s="143"/>
      <c r="P6" s="143"/>
      <c r="Q6" s="143"/>
      <c r="R6" s="143"/>
      <c r="S6" s="143"/>
      <c r="T6" s="143"/>
      <c r="U6" s="143"/>
      <c r="V6" s="143"/>
      <c r="W6" s="143"/>
      <c r="X6" s="143"/>
      <c r="Y6" s="143"/>
      <c r="Z6" s="143"/>
      <c r="AA6" s="143"/>
      <c r="AB6" s="143"/>
      <c r="AC6" s="143"/>
      <c r="AD6" s="143"/>
      <c r="AE6" s="143"/>
      <c r="AF6" s="143"/>
      <c r="AG6" s="143"/>
      <c r="AH6" s="143"/>
      <c r="AI6" s="143"/>
      <c r="AJ6" s="143"/>
      <c r="AK6" s="17"/>
      <c r="AL6" s="17" t="s">
        <v>44</v>
      </c>
      <c r="AM6" s="17">
        <v>26</v>
      </c>
      <c r="AN6" s="17" t="s">
        <v>81</v>
      </c>
      <c r="AO6" s="17">
        <v>2</v>
      </c>
      <c r="AV6" s="1" t="s">
        <v>37</v>
      </c>
      <c r="AW6" s="23" t="str">
        <f>AR41</f>
        <v/>
      </c>
      <c r="AX6" s="26">
        <f>AR42</f>
        <v>0</v>
      </c>
      <c r="AY6" s="30" t="str">
        <f t="array" ref="AY6">IFERROR(INDEX($AW$3:$AW$34,MATCH(0,COUNTIF($AY$2:AY5,$AW$3:$AW$34&amp;"")+IF($AW$3:$AW$34="",1,0),0)),"")</f>
        <v/>
      </c>
      <c r="AZ6" s="44">
        <f t="shared" si="2"/>
        <v>0</v>
      </c>
      <c r="BA6" s="49" t="str">
        <f t="shared" si="0"/>
        <v/>
      </c>
      <c r="BB6" s="31">
        <f t="shared" si="1"/>
        <v>0</v>
      </c>
      <c r="BC6" s="42" t="str">
        <f t="array" ref="BC6">IFERROR(INDEX($BA$3:$BA$44,MATCH(0,COUNTIF($BC$2:BC5,$BA$3:$BA$44&amp;"")+IF($BA$3:$BA$44="",1,0),0)),"")</f>
        <v/>
      </c>
      <c r="BD6" s="43" t="str">
        <f t="shared" si="3"/>
        <v/>
      </c>
      <c r="BE6" s="50" t="str">
        <f t="shared" si="4"/>
        <v/>
      </c>
      <c r="BF6" s="62" t="s">
        <v>215</v>
      </c>
      <c r="BG6" s="68" t="str">
        <f t="shared" si="5"/>
        <v/>
      </c>
      <c r="BH6" s="2">
        <f t="array" ref="BH6">MAX(IF($BA$3:$BA$44=BC6,$BB$3:$BB$44))</f>
        <v>0</v>
      </c>
    </row>
    <row r="7" spans="1:60" ht="12.95" customHeight="1" x14ac:dyDescent="0.2">
      <c r="A7" s="135" t="s">
        <v>63</v>
      </c>
      <c r="B7" s="135"/>
      <c r="C7" s="135"/>
      <c r="D7" s="135"/>
      <c r="E7" s="135"/>
      <c r="F7" s="135"/>
      <c r="G7" s="135"/>
      <c r="H7" s="135"/>
      <c r="I7" s="141">
        <v>0</v>
      </c>
      <c r="J7" s="141"/>
      <c r="K7" s="141"/>
      <c r="L7" s="141"/>
      <c r="M7" s="141"/>
      <c r="N7" s="141"/>
      <c r="O7" s="141"/>
      <c r="P7" s="141">
        <v>0</v>
      </c>
      <c r="Q7" s="141"/>
      <c r="R7" s="141"/>
      <c r="S7" s="141"/>
      <c r="T7" s="141"/>
      <c r="U7" s="141"/>
      <c r="V7" s="141"/>
      <c r="W7" s="141">
        <v>0</v>
      </c>
      <c r="X7" s="141"/>
      <c r="Y7" s="141"/>
      <c r="Z7" s="141"/>
      <c r="AA7" s="141"/>
      <c r="AB7" s="141"/>
      <c r="AC7" s="141"/>
      <c r="AD7" s="141">
        <v>0</v>
      </c>
      <c r="AE7" s="141"/>
      <c r="AF7" s="141"/>
      <c r="AG7" s="141"/>
      <c r="AH7" s="141"/>
      <c r="AI7" s="141"/>
      <c r="AJ7" s="141"/>
      <c r="AK7" s="17"/>
      <c r="AL7" s="17" t="s">
        <v>193</v>
      </c>
      <c r="AM7" s="17">
        <v>24</v>
      </c>
      <c r="AN7" s="17" t="s">
        <v>82</v>
      </c>
      <c r="AO7" s="17">
        <v>1</v>
      </c>
      <c r="AV7" s="1" t="s">
        <v>76</v>
      </c>
      <c r="AW7" s="23" t="str">
        <f>AR56</f>
        <v/>
      </c>
      <c r="AX7" s="26">
        <f>AR57</f>
        <v>0</v>
      </c>
      <c r="AY7" s="30" t="str">
        <f t="array" ref="AY7">IFERROR(INDEX($AW$3:$AW$34,MATCH(0,COUNTIF($AY$2:AY6,$AW$3:$AW$34&amp;"")+IF($AW$3:$AW$34="",1,0),0)),"")</f>
        <v/>
      </c>
      <c r="AZ7" s="44">
        <f t="shared" si="2"/>
        <v>0</v>
      </c>
      <c r="BA7" s="49" t="str">
        <f t="shared" si="0"/>
        <v/>
      </c>
      <c r="BB7" s="31">
        <f t="shared" si="1"/>
        <v>0</v>
      </c>
      <c r="BC7" s="42" t="str">
        <f t="array" ref="BC7">IFERROR(INDEX($BA$3:$BA$44,MATCH(0,COUNTIF($BC$2:BC6,$BA$3:$BA$44&amp;"")+IF($BA$3:$BA$44="",1,0),0)),"")</f>
        <v/>
      </c>
      <c r="BD7" s="43" t="str">
        <f t="shared" si="3"/>
        <v/>
      </c>
      <c r="BE7" s="50" t="str">
        <f t="shared" si="4"/>
        <v/>
      </c>
      <c r="BF7" s="62" t="s">
        <v>215</v>
      </c>
      <c r="BG7" s="68" t="str">
        <f t="shared" si="5"/>
        <v/>
      </c>
      <c r="BH7" s="2">
        <f t="array" ref="BH7">MAX(IF($BA$3:$BA$44=BC7,$BB$3:$BB$44))</f>
        <v>0</v>
      </c>
    </row>
    <row r="8" spans="1:60" ht="12.95" customHeight="1" x14ac:dyDescent="0.2">
      <c r="A8" s="135" t="s">
        <v>57</v>
      </c>
      <c r="B8" s="135"/>
      <c r="C8" s="135"/>
      <c r="D8" s="135"/>
      <c r="E8" s="135"/>
      <c r="F8" s="135"/>
      <c r="G8" s="135"/>
      <c r="H8" s="135"/>
      <c r="I8" s="142">
        <v>0</v>
      </c>
      <c r="J8" s="142"/>
      <c r="K8" s="142"/>
      <c r="L8" s="142"/>
      <c r="M8" s="142"/>
      <c r="N8" s="142"/>
      <c r="O8" s="142"/>
      <c r="P8" s="142">
        <v>0</v>
      </c>
      <c r="Q8" s="142"/>
      <c r="R8" s="142"/>
      <c r="S8" s="142"/>
      <c r="T8" s="142"/>
      <c r="U8" s="142"/>
      <c r="V8" s="142"/>
      <c r="W8" s="142">
        <v>0</v>
      </c>
      <c r="X8" s="142"/>
      <c r="Y8" s="142"/>
      <c r="Z8" s="142"/>
      <c r="AA8" s="142"/>
      <c r="AB8" s="142"/>
      <c r="AC8" s="142"/>
      <c r="AD8" s="142">
        <v>0</v>
      </c>
      <c r="AE8" s="142"/>
      <c r="AF8" s="142"/>
      <c r="AG8" s="142"/>
      <c r="AH8" s="142"/>
      <c r="AI8" s="142"/>
      <c r="AJ8" s="142"/>
      <c r="AK8" s="17"/>
      <c r="AL8" s="17" t="s">
        <v>43</v>
      </c>
      <c r="AM8" s="17">
        <v>12</v>
      </c>
      <c r="AN8" s="17" t="s">
        <v>91</v>
      </c>
      <c r="AO8" s="17">
        <v>0</v>
      </c>
      <c r="AV8" s="1" t="s">
        <v>39</v>
      </c>
      <c r="AW8" s="23" t="str">
        <f>AR66</f>
        <v/>
      </c>
      <c r="AX8" s="26">
        <f>AR67</f>
        <v>0</v>
      </c>
      <c r="AY8" s="30" t="str">
        <f t="array" ref="AY8">IFERROR(INDEX($AW$3:$AW$34,MATCH(0,COUNTIF($AY$2:AY7,$AW$3:$AW$34&amp;"")+IF($AW$3:$AW$34="",1,0),0)),"")</f>
        <v/>
      </c>
      <c r="AZ8" s="44">
        <f t="shared" si="2"/>
        <v>0</v>
      </c>
      <c r="BA8" s="49" t="str">
        <f t="shared" si="0"/>
        <v/>
      </c>
      <c r="BB8" s="31">
        <f t="shared" si="1"/>
        <v>0</v>
      </c>
      <c r="BC8" s="42" t="str">
        <f t="array" ref="BC8">IFERROR(INDEX($BA$3:$BA$44,MATCH(0,COUNTIF($BC$2:BC7,$BA$3:$BA$44&amp;"")+IF($BA$3:$BA$44="",1,0),0)),"")</f>
        <v/>
      </c>
      <c r="BD8" s="43" t="str">
        <f t="shared" si="3"/>
        <v/>
      </c>
      <c r="BE8" s="50" t="str">
        <f t="shared" si="4"/>
        <v/>
      </c>
      <c r="BF8" s="62" t="s">
        <v>215</v>
      </c>
      <c r="BG8" s="68" t="str">
        <f t="shared" si="5"/>
        <v/>
      </c>
      <c r="BH8" s="2">
        <f t="array" ref="BH8">MAX(IF($BA$3:$BA$44=BC8,$BB$3:$BB$44))</f>
        <v>0</v>
      </c>
    </row>
    <row r="9" spans="1:60" ht="12.95" customHeight="1" x14ac:dyDescent="0.2">
      <c r="A9" s="135" t="s">
        <v>77</v>
      </c>
      <c r="B9" s="135"/>
      <c r="C9" s="135"/>
      <c r="D9" s="135"/>
      <c r="E9" s="135"/>
      <c r="F9" s="135"/>
      <c r="G9" s="135"/>
      <c r="H9" s="135"/>
      <c r="I9" s="139">
        <v>0</v>
      </c>
      <c r="J9" s="139"/>
      <c r="K9" s="139"/>
      <c r="L9" s="139"/>
      <c r="M9" s="139"/>
      <c r="N9" s="139"/>
      <c r="O9" s="139"/>
      <c r="P9" s="139">
        <v>0</v>
      </c>
      <c r="Q9" s="139"/>
      <c r="R9" s="139"/>
      <c r="S9" s="139"/>
      <c r="T9" s="139"/>
      <c r="U9" s="139"/>
      <c r="V9" s="139"/>
      <c r="W9" s="139">
        <v>0</v>
      </c>
      <c r="X9" s="139"/>
      <c r="Y9" s="139"/>
      <c r="Z9" s="139"/>
      <c r="AA9" s="139"/>
      <c r="AB9" s="139"/>
      <c r="AC9" s="139"/>
      <c r="AD9" s="139">
        <v>0</v>
      </c>
      <c r="AE9" s="139"/>
      <c r="AF9" s="139"/>
      <c r="AG9" s="139"/>
      <c r="AH9" s="139"/>
      <c r="AI9" s="139"/>
      <c r="AJ9" s="139"/>
      <c r="AK9" s="17"/>
      <c r="AL9" s="17"/>
      <c r="AM9" s="17"/>
      <c r="AN9" s="17"/>
      <c r="AO9" s="17"/>
      <c r="AV9" s="1" t="s">
        <v>90</v>
      </c>
      <c r="AW9" s="23" t="str">
        <f>AR81</f>
        <v/>
      </c>
      <c r="AX9" s="26">
        <f>AR82</f>
        <v>0</v>
      </c>
      <c r="AY9" s="30" t="str">
        <f t="array" ref="AY9">IFERROR(INDEX($AW$3:$AW$34,MATCH(0,COUNTIF($AY$2:AY8,$AW$3:$AW$34&amp;"")+IF($AW$3:$AW$34="",1,0),0)),"")</f>
        <v/>
      </c>
      <c r="AZ9" s="44">
        <f t="shared" si="2"/>
        <v>0</v>
      </c>
      <c r="BA9" s="49" t="str">
        <f t="shared" si="0"/>
        <v/>
      </c>
      <c r="BB9" s="31">
        <f t="shared" si="1"/>
        <v>0</v>
      </c>
      <c r="BC9" s="42" t="str">
        <f t="array" ref="BC9">IFERROR(INDEX($BA$3:$BA$44,MATCH(0,COUNTIF($BC$2:BC8,$BA$3:$BA$44&amp;"")+IF($BA$3:$BA$44="",1,0),0)),"")</f>
        <v/>
      </c>
      <c r="BD9" s="43" t="str">
        <f t="shared" si="3"/>
        <v/>
      </c>
      <c r="BE9" s="50" t="str">
        <f t="shared" si="4"/>
        <v/>
      </c>
      <c r="BF9" s="62" t="s">
        <v>215</v>
      </c>
      <c r="BG9" s="68" t="str">
        <f t="shared" si="5"/>
        <v/>
      </c>
      <c r="BH9" s="2">
        <f t="array" ref="BH9">MAX(IF($BA$3:$BA$44=BC9,$BB$3:$BB$44))</f>
        <v>0</v>
      </c>
    </row>
    <row r="10" spans="1:60" ht="12.95" customHeight="1" x14ac:dyDescent="0.2">
      <c r="A10" s="135" t="s">
        <v>64</v>
      </c>
      <c r="B10" s="135"/>
      <c r="C10" s="135"/>
      <c r="D10" s="135"/>
      <c r="E10" s="135"/>
      <c r="F10" s="135"/>
      <c r="G10" s="135"/>
      <c r="H10" s="135"/>
      <c r="I10" s="140">
        <v>0</v>
      </c>
      <c r="J10" s="140"/>
      <c r="K10" s="140"/>
      <c r="L10" s="140"/>
      <c r="M10" s="140"/>
      <c r="N10" s="140"/>
      <c r="O10" s="140"/>
      <c r="P10" s="140">
        <v>0</v>
      </c>
      <c r="Q10" s="140"/>
      <c r="R10" s="140"/>
      <c r="S10" s="140"/>
      <c r="T10" s="140"/>
      <c r="U10" s="140"/>
      <c r="V10" s="140"/>
      <c r="W10" s="140">
        <v>0</v>
      </c>
      <c r="X10" s="140"/>
      <c r="Y10" s="140"/>
      <c r="Z10" s="140"/>
      <c r="AA10" s="140"/>
      <c r="AB10" s="140"/>
      <c r="AC10" s="140"/>
      <c r="AD10" s="140">
        <v>0</v>
      </c>
      <c r="AE10" s="140"/>
      <c r="AF10" s="140"/>
      <c r="AG10" s="140"/>
      <c r="AH10" s="140"/>
      <c r="AI10" s="140"/>
      <c r="AJ10" s="140"/>
      <c r="AK10" s="17"/>
      <c r="AL10" s="17"/>
      <c r="AM10" s="17"/>
      <c r="AN10" s="17"/>
      <c r="AO10" s="17"/>
      <c r="AV10" s="1" t="s">
        <v>84</v>
      </c>
      <c r="AW10" s="23" t="str">
        <f>AR92</f>
        <v/>
      </c>
      <c r="AX10" s="26">
        <f>AR93</f>
        <v>0</v>
      </c>
      <c r="AY10" s="30" t="str">
        <f t="array" ref="AY10">IFERROR(INDEX($AW$3:$AW$34,MATCH(0,COUNTIF($AY$2:AY9,$AW$3:$AW$34&amp;"")+IF($AW$3:$AW$34="",1,0),0)),"")</f>
        <v/>
      </c>
      <c r="AZ10" s="44">
        <f t="shared" si="2"/>
        <v>0</v>
      </c>
      <c r="BA10" s="49" t="str">
        <f t="shared" si="0"/>
        <v/>
      </c>
      <c r="BB10" s="31">
        <f t="shared" si="1"/>
        <v>0</v>
      </c>
      <c r="BC10" s="42" t="str">
        <f t="array" ref="BC10">IFERROR(INDEX($BA$3:$BA$44,MATCH(0,COUNTIF($BC$2:BC9,$BA$3:$BA$44&amp;"")+IF($BA$3:$BA$44="",1,0),0)),"")</f>
        <v/>
      </c>
      <c r="BD10" s="43" t="str">
        <f t="shared" si="3"/>
        <v/>
      </c>
      <c r="BE10" s="50" t="str">
        <f t="shared" si="4"/>
        <v/>
      </c>
      <c r="BF10" s="62" t="s">
        <v>215</v>
      </c>
      <c r="BG10" s="68" t="str">
        <f t="shared" si="5"/>
        <v/>
      </c>
      <c r="BH10" s="2">
        <f t="array" ref="BH10">MAX(IF($BA$3:$BA$44=BC10,$BB$3:$BB$44))</f>
        <v>0</v>
      </c>
    </row>
    <row r="11" spans="1:60" ht="12.95" customHeight="1" x14ac:dyDescent="0.2">
      <c r="A11" s="135" t="s">
        <v>78</v>
      </c>
      <c r="B11" s="135"/>
      <c r="C11" s="135"/>
      <c r="D11" s="135"/>
      <c r="E11" s="135"/>
      <c r="F11" s="135"/>
      <c r="G11" s="135"/>
      <c r="H11" s="135"/>
      <c r="I11" s="137">
        <f>IF(OR(I9=0,I10=0),0,I9/I10)</f>
        <v>0</v>
      </c>
      <c r="J11" s="137"/>
      <c r="K11" s="137"/>
      <c r="L11" s="137"/>
      <c r="M11" s="137"/>
      <c r="N11" s="137"/>
      <c r="O11" s="137"/>
      <c r="P11" s="137">
        <f>IF(OR(P9=0,P10=0),0,P9/P10)</f>
        <v>0</v>
      </c>
      <c r="Q11" s="137"/>
      <c r="R11" s="137"/>
      <c r="S11" s="137"/>
      <c r="T11" s="137"/>
      <c r="U11" s="137"/>
      <c r="V11" s="137"/>
      <c r="W11" s="137">
        <f>IF(OR(W9=0,W10=0),0,W9/W10)</f>
        <v>0</v>
      </c>
      <c r="X11" s="137"/>
      <c r="Y11" s="137"/>
      <c r="Z11" s="137"/>
      <c r="AA11" s="137"/>
      <c r="AB11" s="137"/>
      <c r="AC11" s="137"/>
      <c r="AD11" s="137">
        <f>IF(OR(AD9=0,AD10=0),0,AD9/AD10)</f>
        <v>0</v>
      </c>
      <c r="AE11" s="137"/>
      <c r="AF11" s="137"/>
      <c r="AG11" s="137"/>
      <c r="AH11" s="137"/>
      <c r="AI11" s="137"/>
      <c r="AJ11" s="137"/>
      <c r="AK11" s="17"/>
      <c r="AV11" s="1" t="s">
        <v>40</v>
      </c>
      <c r="AW11" s="18" t="str">
        <f>AS3</f>
        <v/>
      </c>
      <c r="AX11" s="27">
        <f>AS4</f>
        <v>0</v>
      </c>
      <c r="AY11" s="30" t="str">
        <f t="array" ref="AY11">IFERROR(INDEX($AW$3:$AW$34,MATCH(0,COUNTIF($AY$2:AY10,$AW$3:$AW$34&amp;"")+IF($AW$3:$AW$34="",1,0),0)),"")</f>
        <v/>
      </c>
      <c r="AZ11" s="44">
        <f t="shared" si="2"/>
        <v>0</v>
      </c>
      <c r="BA11" s="49" t="str">
        <f t="shared" si="0"/>
        <v/>
      </c>
      <c r="BB11" s="31">
        <f t="shared" si="1"/>
        <v>0</v>
      </c>
      <c r="BC11" s="42" t="str">
        <f t="array" ref="BC11">IFERROR(INDEX($BA$3:$BA$44,MATCH(0,COUNTIF($BC$2:BC10,$BA$3:$BA$44&amp;"")+IF($BA$3:$BA$44="",1,0),0)),"")</f>
        <v/>
      </c>
      <c r="BD11" s="43" t="str">
        <f t="shared" si="3"/>
        <v/>
      </c>
      <c r="BE11" s="50" t="str">
        <f t="shared" si="4"/>
        <v/>
      </c>
      <c r="BF11" s="62" t="s">
        <v>215</v>
      </c>
      <c r="BG11" s="68" t="str">
        <f t="shared" si="5"/>
        <v/>
      </c>
      <c r="BH11" s="2">
        <f t="array" ref="BH11">MAX(IF($BA$3:$BA$44=BC11,$BB$3:$BB$44))</f>
        <v>0</v>
      </c>
    </row>
    <row r="12" spans="1:60" ht="12.95" customHeight="1" x14ac:dyDescent="0.2">
      <c r="A12" s="135" t="s">
        <v>59</v>
      </c>
      <c r="B12" s="135"/>
      <c r="C12" s="135"/>
      <c r="D12" s="135"/>
      <c r="E12" s="135"/>
      <c r="F12" s="135"/>
      <c r="G12" s="135"/>
      <c r="H12" s="135"/>
      <c r="I12" s="136">
        <f>IF(I6=0,0,VLOOKUP(I6,Table_Pay_Period[],2,FALSE))</f>
        <v>0</v>
      </c>
      <c r="J12" s="136"/>
      <c r="K12" s="136"/>
      <c r="L12" s="136"/>
      <c r="M12" s="136"/>
      <c r="N12" s="136"/>
      <c r="O12" s="136"/>
      <c r="P12" s="136">
        <f>IF(P6=0,0,VLOOKUP(P6,Table_Pay_Period[],2,FALSE))</f>
        <v>0</v>
      </c>
      <c r="Q12" s="136"/>
      <c r="R12" s="136"/>
      <c r="S12" s="136"/>
      <c r="T12" s="136"/>
      <c r="U12" s="136"/>
      <c r="V12" s="136"/>
      <c r="W12" s="136">
        <f>IF(W6=0,0,VLOOKUP(W6,Table_Pay_Period[],2,FALSE))</f>
        <v>0</v>
      </c>
      <c r="X12" s="136"/>
      <c r="Y12" s="136"/>
      <c r="Z12" s="136"/>
      <c r="AA12" s="136"/>
      <c r="AB12" s="136"/>
      <c r="AC12" s="136"/>
      <c r="AD12" s="136">
        <f>IF(AD6=0,0,VLOOKUP(AD6,Table_Pay_Period[],2,FALSE))</f>
        <v>0</v>
      </c>
      <c r="AE12" s="136"/>
      <c r="AF12" s="136"/>
      <c r="AG12" s="136"/>
      <c r="AH12" s="136"/>
      <c r="AI12" s="136"/>
      <c r="AJ12" s="136"/>
      <c r="AK12" s="17"/>
      <c r="AL12" s="32"/>
      <c r="AM12" s="32"/>
      <c r="AN12" s="32"/>
      <c r="AO12" s="32"/>
      <c r="AV12" s="1" t="s">
        <v>38</v>
      </c>
      <c r="AW12" s="18" t="str">
        <f>AS17</f>
        <v/>
      </c>
      <c r="AX12" s="27">
        <f>AS18</f>
        <v>0</v>
      </c>
      <c r="AY12" s="30" t="str">
        <f t="array" ref="AY12">IFERROR(INDEX($AW$3:$AW$34,MATCH(0,COUNTIF($AY$2:AY11,$AW$3:$AW$34&amp;"")+IF($AW$3:$AW$34="",1,0),0)),"")</f>
        <v/>
      </c>
      <c r="AZ12" s="44">
        <f t="shared" si="2"/>
        <v>0</v>
      </c>
      <c r="BA12" s="49" t="str">
        <f t="shared" si="0"/>
        <v/>
      </c>
      <c r="BB12" s="31">
        <f t="shared" si="1"/>
        <v>0</v>
      </c>
      <c r="BC12" s="42" t="str">
        <f t="array" ref="BC12">IFERROR(INDEX($BA$3:$BA$44,MATCH(0,COUNTIF($BC$2:BC11,$BA$3:$BA$44&amp;"")+IF($BA$3:$BA$44="",1,0),0)),"")</f>
        <v/>
      </c>
      <c r="BD12" s="43" t="str">
        <f t="shared" si="3"/>
        <v/>
      </c>
      <c r="BE12" s="50" t="str">
        <f t="shared" si="4"/>
        <v/>
      </c>
      <c r="BF12" s="62" t="s">
        <v>215</v>
      </c>
      <c r="BG12" s="68" t="str">
        <f t="shared" si="5"/>
        <v/>
      </c>
      <c r="BH12" s="2">
        <f t="array" ref="BH12">MAX(IF($BA$3:$BA$44=BC12,$BB$3:$BB$44))</f>
        <v>0</v>
      </c>
    </row>
    <row r="13" spans="1:60" ht="12.95" customHeight="1" x14ac:dyDescent="0.2">
      <c r="A13" s="133" t="s">
        <v>47</v>
      </c>
      <c r="B13" s="133"/>
      <c r="C13" s="133"/>
      <c r="D13" s="133"/>
      <c r="E13" s="133"/>
      <c r="F13" s="133"/>
      <c r="G13" s="133"/>
      <c r="H13" s="133"/>
      <c r="I13" s="134">
        <f>IF(AND(I3="Yes",OR(I4="Yes",I4="No")),IF(AND(I6="Daily/Day Labor",I7=0),0,IF(AND(I6="Daily/Day Labor",I7&gt;0),(I8*I11*I7*I12),(I8*I11*I12))),0)</f>
        <v>0</v>
      </c>
      <c r="J13" s="134"/>
      <c r="K13" s="134"/>
      <c r="L13" s="134"/>
      <c r="M13" s="134"/>
      <c r="N13" s="134"/>
      <c r="O13" s="134"/>
      <c r="P13" s="134">
        <f t="shared" ref="P13" si="6">IF(AND(P3="Yes",OR(P4="Yes",P4="No")),IF(AND(P6="Daily/Day Labor",P7=0),0,IF(AND(P6="Daily/Day Labor",P7&gt;0),(P8*P11*P7*P12),(P8*P11*P12))),0)</f>
        <v>0</v>
      </c>
      <c r="Q13" s="134"/>
      <c r="R13" s="134"/>
      <c r="S13" s="134"/>
      <c r="T13" s="134"/>
      <c r="U13" s="134"/>
      <c r="V13" s="134"/>
      <c r="W13" s="134">
        <f t="shared" ref="W13" si="7">IF(AND(W3="Yes",OR(W4="Yes",W4="No")),IF(AND(W6="Daily/Day Labor",W7=0),0,IF(AND(W6="Daily/Day Labor",W7&gt;0),(W8*W11*W7*W12),(W8*W11*W12))),0)</f>
        <v>0</v>
      </c>
      <c r="X13" s="134"/>
      <c r="Y13" s="134"/>
      <c r="Z13" s="134"/>
      <c r="AA13" s="134"/>
      <c r="AB13" s="134"/>
      <c r="AC13" s="134"/>
      <c r="AD13" s="134">
        <f t="shared" ref="AD13" si="8">IF(AND(AD3="Yes",OR(AD4="Yes",AD4="No")),IF(AND(AD6="Daily/Day Labor",AD7=0),0,IF(AND(AD6="Daily/Day Labor",AD7&gt;0),(AD8*AD11*AD7*AD12),(AD8*AD11*AD12))),0)</f>
        <v>0</v>
      </c>
      <c r="AE13" s="134"/>
      <c r="AF13" s="134"/>
      <c r="AG13" s="134"/>
      <c r="AH13" s="134"/>
      <c r="AI13" s="134"/>
      <c r="AJ13" s="134"/>
      <c r="AK13" s="2">
        <f>SUM(I13:AJ13)-SUM(AR4:AU4)</f>
        <v>0</v>
      </c>
      <c r="AV13" s="1" t="s">
        <v>61</v>
      </c>
      <c r="AW13" s="18" t="str">
        <f>AS27</f>
        <v/>
      </c>
      <c r="AX13" s="27">
        <f>AS28</f>
        <v>0</v>
      </c>
      <c r="AY13" s="30" t="str">
        <f t="array" ref="AY13">IFERROR(INDEX($AW$3:$AW$34,MATCH(0,COUNTIF($AY$2:AY12,$AW$3:$AW$34&amp;"")+IF($AW$3:$AW$34="",1,0),0)),"")</f>
        <v/>
      </c>
      <c r="AZ13" s="44">
        <f t="shared" si="2"/>
        <v>0</v>
      </c>
      <c r="BA13" s="49" t="str">
        <f t="shared" si="0"/>
        <v/>
      </c>
      <c r="BB13" s="31">
        <f t="shared" si="1"/>
        <v>0</v>
      </c>
      <c r="BC13" s="42" t="str">
        <f t="array" ref="BC13">IFERROR(INDEX($BA$3:$BA$44,MATCH(0,COUNTIF($BC$2:BC12,$BA$3:$BA$44&amp;"")+IF($BA$3:$BA$44="",1,0),0)),"")</f>
        <v/>
      </c>
      <c r="BD13" s="43" t="str">
        <f t="shared" si="3"/>
        <v/>
      </c>
      <c r="BE13" s="50" t="str">
        <f t="shared" si="4"/>
        <v/>
      </c>
      <c r="BF13" s="62" t="s">
        <v>215</v>
      </c>
      <c r="BG13" s="68" t="str">
        <f t="shared" si="5"/>
        <v/>
      </c>
      <c r="BH13" s="2">
        <f t="array" ref="BH13">MAX(IF($BA$3:$BA$44=BC13,$BB$3:$BB$44))</f>
        <v>0</v>
      </c>
    </row>
    <row r="14" spans="1:60" ht="12.95" customHeight="1" x14ac:dyDescent="0.2">
      <c r="I14" s="154" t="str">
        <f>IF(AR4&gt;0,"See note at the end of this tab","")</f>
        <v/>
      </c>
      <c r="J14" s="154"/>
      <c r="K14" s="154"/>
      <c r="L14" s="154"/>
      <c r="M14" s="154"/>
      <c r="N14" s="154"/>
      <c r="O14" s="154"/>
      <c r="P14" s="154" t="str">
        <f>IF(AS4&gt;0,"See note at the end of this tab","")</f>
        <v/>
      </c>
      <c r="Q14" s="154"/>
      <c r="R14" s="154"/>
      <c r="S14" s="154"/>
      <c r="T14" s="154"/>
      <c r="U14" s="154"/>
      <c r="V14" s="154"/>
      <c r="W14" s="154" t="str">
        <f>IF(AT4&gt;0,"See note at the end of this tab","")</f>
        <v/>
      </c>
      <c r="X14" s="154"/>
      <c r="Y14" s="154"/>
      <c r="Z14" s="154"/>
      <c r="AA14" s="154"/>
      <c r="AB14" s="154"/>
      <c r="AC14" s="154"/>
      <c r="AD14" s="154" t="str">
        <f>IF(AU4&gt;0,"See note at the end of this tab","")</f>
        <v/>
      </c>
      <c r="AE14" s="154"/>
      <c r="AF14" s="154"/>
      <c r="AG14" s="154"/>
      <c r="AH14" s="154"/>
      <c r="AI14" s="154"/>
      <c r="AJ14" s="154"/>
      <c r="AV14" s="1" t="s">
        <v>37</v>
      </c>
      <c r="AW14" s="18" t="str">
        <f>AS41</f>
        <v/>
      </c>
      <c r="AX14" s="27">
        <f>AS42</f>
        <v>0</v>
      </c>
      <c r="AY14" s="30" t="str">
        <f t="array" ref="AY14">IFERROR(INDEX($AW$3:$AW$34,MATCH(0,COUNTIF($AY$2:AY13,$AW$3:$AW$34&amp;"")+IF($AW$3:$AW$34="",1,0),0)),"")</f>
        <v/>
      </c>
      <c r="AZ14" s="44">
        <f t="shared" si="2"/>
        <v>0</v>
      </c>
      <c r="BA14" s="49" t="str">
        <f t="shared" si="0"/>
        <v/>
      </c>
      <c r="BB14" s="31">
        <f t="shared" si="1"/>
        <v>0</v>
      </c>
      <c r="BC14" s="42" t="str">
        <f t="array" ref="BC14">IFERROR(INDEX($BA$3:$BA$44,MATCH(0,COUNTIF($BC$2:BC13,$BA$3:$BA$44&amp;"")+IF($BA$3:$BA$44="",1,0),0)),"")</f>
        <v/>
      </c>
      <c r="BD14" s="43" t="str">
        <f t="shared" si="3"/>
        <v/>
      </c>
      <c r="BE14" s="50" t="str">
        <f t="shared" si="4"/>
        <v/>
      </c>
      <c r="BF14" s="62" t="s">
        <v>215</v>
      </c>
      <c r="BG14" s="68" t="str">
        <f t="shared" si="5"/>
        <v/>
      </c>
      <c r="BH14" s="2">
        <f t="array" ref="BH14">MAX(IF($BA$3:$BA$44=BC14,$BB$3:$BB$44))</f>
        <v>0</v>
      </c>
    </row>
    <row r="15" spans="1:60" ht="12.95" customHeight="1" x14ac:dyDescent="0.2">
      <c r="A15" s="145" t="s">
        <v>38</v>
      </c>
      <c r="B15" s="145"/>
      <c r="C15" s="145"/>
      <c r="D15" s="145"/>
      <c r="E15" s="145"/>
      <c r="F15" s="145"/>
      <c r="G15" s="145"/>
      <c r="H15" s="145"/>
      <c r="I15" s="144" t="s">
        <v>46</v>
      </c>
      <c r="J15" s="144"/>
      <c r="K15" s="144"/>
      <c r="L15" s="144"/>
      <c r="M15" s="144"/>
      <c r="N15" s="144"/>
      <c r="O15" s="144"/>
      <c r="P15" s="144" t="s">
        <v>60</v>
      </c>
      <c r="Q15" s="144"/>
      <c r="R15" s="144"/>
      <c r="S15" s="144"/>
      <c r="T15" s="144"/>
      <c r="U15" s="144"/>
      <c r="V15" s="144"/>
      <c r="W15" s="144" t="s">
        <v>67</v>
      </c>
      <c r="X15" s="144"/>
      <c r="Y15" s="144"/>
      <c r="Z15" s="144"/>
      <c r="AA15" s="144"/>
      <c r="AB15" s="144"/>
      <c r="AC15" s="144"/>
      <c r="AD15" s="144" t="s">
        <v>68</v>
      </c>
      <c r="AE15" s="144"/>
      <c r="AF15" s="144"/>
      <c r="AG15" s="144"/>
      <c r="AH15" s="144"/>
      <c r="AI15" s="144"/>
      <c r="AJ15" s="144"/>
      <c r="AV15" s="1" t="s">
        <v>76</v>
      </c>
      <c r="AW15" s="18" t="str">
        <f>AS56</f>
        <v/>
      </c>
      <c r="AX15" s="27">
        <f>AS57</f>
        <v>0</v>
      </c>
      <c r="AY15" s="30" t="str">
        <f t="array" ref="AY15">IFERROR(INDEX($AW$3:$AW$34,MATCH(0,COUNTIF($AY$2:AY14,$AW$3:$AW$34&amp;"")+IF($AW$3:$AW$34="",1,0),0)),"")</f>
        <v/>
      </c>
      <c r="AZ15" s="44">
        <f t="shared" si="2"/>
        <v>0</v>
      </c>
      <c r="BA15" s="49" t="str">
        <f t="shared" si="0"/>
        <v/>
      </c>
      <c r="BB15" s="31">
        <f t="shared" si="1"/>
        <v>0</v>
      </c>
      <c r="BC15" s="42" t="str">
        <f t="array" ref="BC15">IFERROR(INDEX($BA$3:$BA$44,MATCH(0,COUNTIF($BC$2:BC14,$BA$3:$BA$44&amp;"")+IF($BA$3:$BA$44="",1,0),0)),"")</f>
        <v/>
      </c>
      <c r="BD15" s="43" t="str">
        <f t="shared" si="3"/>
        <v/>
      </c>
      <c r="BE15" s="50" t="str">
        <f t="shared" si="4"/>
        <v/>
      </c>
      <c r="BF15" s="62" t="s">
        <v>215</v>
      </c>
      <c r="BG15" s="68" t="str">
        <f t="shared" si="5"/>
        <v/>
      </c>
      <c r="BH15" s="2">
        <f t="array" ref="BH15">MAX(IF($BA$3:$BA$44=BC15,$BB$3:$BB$44))</f>
        <v>0</v>
      </c>
    </row>
    <row r="16" spans="1:60" ht="12.95" customHeight="1" x14ac:dyDescent="0.2">
      <c r="A16" s="135" t="s">
        <v>56</v>
      </c>
      <c r="B16" s="135"/>
      <c r="C16" s="135"/>
      <c r="D16" s="135"/>
      <c r="E16" s="135"/>
      <c r="F16" s="135"/>
      <c r="G16" s="135"/>
      <c r="H16" s="135"/>
      <c r="I16" s="143"/>
      <c r="J16" s="143"/>
      <c r="K16" s="143"/>
      <c r="L16" s="143"/>
      <c r="M16" s="143"/>
      <c r="N16" s="143"/>
      <c r="O16" s="143"/>
      <c r="P16" s="143"/>
      <c r="Q16" s="143"/>
      <c r="R16" s="143"/>
      <c r="S16" s="143"/>
      <c r="T16" s="143"/>
      <c r="U16" s="143"/>
      <c r="V16" s="143"/>
      <c r="W16" s="143"/>
      <c r="X16" s="143"/>
      <c r="Y16" s="143"/>
      <c r="Z16" s="143"/>
      <c r="AA16" s="143"/>
      <c r="AB16" s="143"/>
      <c r="AC16" s="143"/>
      <c r="AD16" s="143"/>
      <c r="AE16" s="143"/>
      <c r="AF16" s="143"/>
      <c r="AG16" s="143"/>
      <c r="AH16" s="143"/>
      <c r="AI16" s="143"/>
      <c r="AJ16" s="143"/>
      <c r="AV16" s="1" t="s">
        <v>39</v>
      </c>
      <c r="AW16" s="18" t="str">
        <f>AS66</f>
        <v/>
      </c>
      <c r="AX16" s="27">
        <f>AS67</f>
        <v>0</v>
      </c>
      <c r="AY16" s="30" t="str">
        <f t="array" ref="AY16">IFERROR(INDEX($AW$3:$AW$34,MATCH(0,COUNTIF($AY$2:AY15,$AW$3:$AW$34&amp;"")+IF($AW$3:$AW$34="",1,0),0)),"")</f>
        <v/>
      </c>
      <c r="AZ16" s="44">
        <f t="shared" si="2"/>
        <v>0</v>
      </c>
      <c r="BA16" s="49" t="str">
        <f t="shared" si="0"/>
        <v/>
      </c>
      <c r="BB16" s="31">
        <f t="shared" si="1"/>
        <v>0</v>
      </c>
      <c r="BC16" s="42" t="str">
        <f t="array" ref="BC16">IFERROR(INDEX($BA$3:$BA$44,MATCH(0,COUNTIF($BC$2:BC15,$BA$3:$BA$44&amp;"")+IF($BA$3:$BA$44="",1,0),0)),"")</f>
        <v/>
      </c>
      <c r="BD16" s="43" t="str">
        <f t="shared" si="3"/>
        <v/>
      </c>
      <c r="BE16" s="50" t="str">
        <f t="shared" si="4"/>
        <v/>
      </c>
      <c r="BF16" s="62" t="s">
        <v>215</v>
      </c>
      <c r="BG16" s="68" t="str">
        <f t="shared" si="5"/>
        <v/>
      </c>
      <c r="BH16" s="2">
        <f t="array" ref="BH16">MAX(IF($BA$3:$BA$44=BC16,$BB$3:$BB$44))</f>
        <v>0</v>
      </c>
    </row>
    <row r="17" spans="1:60" ht="12.95" customHeight="1" x14ac:dyDescent="0.2">
      <c r="A17" s="146" t="s">
        <v>208</v>
      </c>
      <c r="B17" s="147"/>
      <c r="C17" s="147"/>
      <c r="D17" s="147"/>
      <c r="E17" s="147"/>
      <c r="F17" s="147"/>
      <c r="G17" s="147"/>
      <c r="H17" s="148"/>
      <c r="I17" s="149"/>
      <c r="J17" s="150"/>
      <c r="K17" s="150"/>
      <c r="L17" s="150"/>
      <c r="M17" s="150"/>
      <c r="N17" s="150"/>
      <c r="O17" s="151"/>
      <c r="P17" s="149"/>
      <c r="Q17" s="150"/>
      <c r="R17" s="150"/>
      <c r="S17" s="150"/>
      <c r="T17" s="150"/>
      <c r="U17" s="150"/>
      <c r="V17" s="151"/>
      <c r="W17" s="149"/>
      <c r="X17" s="150"/>
      <c r="Y17" s="150"/>
      <c r="Z17" s="150"/>
      <c r="AA17" s="150"/>
      <c r="AB17" s="150"/>
      <c r="AC17" s="151"/>
      <c r="AD17" s="149"/>
      <c r="AE17" s="150"/>
      <c r="AF17" s="150"/>
      <c r="AG17" s="150"/>
      <c r="AH17" s="150"/>
      <c r="AI17" s="150"/>
      <c r="AJ17" s="151"/>
      <c r="AK17" s="17"/>
      <c r="AR17" s="21" t="str">
        <f>IF(AND(I17="Yes",I18="Yes",I16&gt;0,AR18&gt;0),I16,"")</f>
        <v/>
      </c>
      <c r="AS17" s="21" t="str">
        <f>IF(AND(P17="Yes",P18="Yes",P16&gt;0,AS18&gt;0),P16,"")</f>
        <v/>
      </c>
      <c r="AT17" s="21" t="str">
        <f>IF(AND(W17="Yes",W18="Yes",W16&gt;0,AT18&gt;0),W16,"")</f>
        <v/>
      </c>
      <c r="AU17" s="21" t="str">
        <f>IF(AND(AD17="Yes",AD18="Yes",AD16&gt;0,AU18&gt;0),AD16,"")</f>
        <v/>
      </c>
      <c r="AV17" s="1" t="s">
        <v>90</v>
      </c>
      <c r="AW17" s="18" t="str">
        <f>AS81</f>
        <v/>
      </c>
      <c r="AX17" s="27">
        <f>AS82</f>
        <v>0</v>
      </c>
      <c r="AY17" s="30" t="str">
        <f t="array" ref="AY17">IFERROR(INDEX($AW$3:$AW$34,MATCH(0,COUNTIF($AY$2:AY16,$AW$3:$AW$34&amp;"")+IF($AW$3:$AW$34="",1,0),0)),"")</f>
        <v/>
      </c>
      <c r="AZ17" s="44">
        <f t="shared" si="2"/>
        <v>0</v>
      </c>
      <c r="BA17" s="49" t="str">
        <f t="shared" si="0"/>
        <v/>
      </c>
      <c r="BB17" s="31">
        <f t="shared" si="1"/>
        <v>0</v>
      </c>
      <c r="BC17" s="42" t="str">
        <f t="array" ref="BC17">IFERROR(INDEX($BA$3:$BA$44,MATCH(0,COUNTIF($BC$2:BC16,$BA$3:$BA$44&amp;"")+IF($BA$3:$BA$44="",1,0),0)),"")</f>
        <v/>
      </c>
      <c r="BD17" s="43" t="str">
        <f t="shared" si="3"/>
        <v/>
      </c>
      <c r="BE17" s="50" t="str">
        <f t="shared" si="4"/>
        <v/>
      </c>
      <c r="BF17" s="62" t="s">
        <v>215</v>
      </c>
      <c r="BG17" s="68" t="str">
        <f t="shared" si="5"/>
        <v/>
      </c>
      <c r="BH17" s="2">
        <f t="array" ref="BH17">MAX(IF($BA$3:$BA$44=BC17,$BB$3:$BB$44))</f>
        <v>0</v>
      </c>
    </row>
    <row r="18" spans="1:60" ht="12.95" customHeight="1" x14ac:dyDescent="0.2">
      <c r="A18" s="146" t="s">
        <v>207</v>
      </c>
      <c r="B18" s="147"/>
      <c r="C18" s="147"/>
      <c r="D18" s="147"/>
      <c r="E18" s="147"/>
      <c r="F18" s="147"/>
      <c r="G18" s="147"/>
      <c r="H18" s="148"/>
      <c r="I18" s="149"/>
      <c r="J18" s="150"/>
      <c r="K18" s="150"/>
      <c r="L18" s="150"/>
      <c r="M18" s="150"/>
      <c r="N18" s="150"/>
      <c r="O18" s="151"/>
      <c r="P18" s="149"/>
      <c r="Q18" s="150"/>
      <c r="R18" s="150"/>
      <c r="S18" s="150"/>
      <c r="T18" s="150"/>
      <c r="U18" s="150"/>
      <c r="V18" s="151"/>
      <c r="W18" s="149"/>
      <c r="X18" s="150"/>
      <c r="Y18" s="150"/>
      <c r="Z18" s="150"/>
      <c r="AA18" s="150"/>
      <c r="AB18" s="150"/>
      <c r="AC18" s="151"/>
      <c r="AD18" s="149"/>
      <c r="AE18" s="150"/>
      <c r="AF18" s="150"/>
      <c r="AG18" s="150"/>
      <c r="AH18" s="150"/>
      <c r="AI18" s="150"/>
      <c r="AJ18" s="151"/>
      <c r="AK18" s="17"/>
      <c r="AR18" s="22">
        <f>IF(AND(I17="Yes",I18="Yes",I16&gt;0),I23,0)</f>
        <v>0</v>
      </c>
      <c r="AS18" s="22">
        <f>IF(AND(P17="Yes",P18="Yes",P16&gt;0),P23,0)</f>
        <v>0</v>
      </c>
      <c r="AT18" s="22">
        <f>IF(AND(W17="Yes",W18="Yes",W16&gt;0),W23,0)</f>
        <v>0</v>
      </c>
      <c r="AU18" s="22">
        <f>IF(AND(AD17="Yes",AD18="Yes",AD16&gt;0),AD23,0)</f>
        <v>0</v>
      </c>
      <c r="AV18" s="1" t="s">
        <v>84</v>
      </c>
      <c r="AW18" s="18" t="str">
        <f>AS92</f>
        <v/>
      </c>
      <c r="AX18" s="27">
        <f>AS93</f>
        <v>0</v>
      </c>
      <c r="AY18" s="30" t="str">
        <f t="array" ref="AY18">IFERROR(INDEX($AW$3:$AW$34,MATCH(0,COUNTIF($AY$2:AY17,$AW$3:$AW$34&amp;"")+IF($AW$3:$AW$34="",1,0),0)),"")</f>
        <v/>
      </c>
      <c r="AZ18" s="44">
        <f t="shared" si="2"/>
        <v>0</v>
      </c>
      <c r="BA18" s="49" t="str">
        <f t="shared" si="0"/>
        <v/>
      </c>
      <c r="BB18" s="31">
        <f t="shared" si="1"/>
        <v>0</v>
      </c>
      <c r="BC18" s="42" t="str">
        <f t="array" ref="BC18">IFERROR(INDEX($BA$3:$BA$44,MATCH(0,COUNTIF($BC$2:BC17,$BA$3:$BA$44&amp;"")+IF($BA$3:$BA$44="",1,0),0)),"")</f>
        <v/>
      </c>
      <c r="BD18" s="43" t="str">
        <f t="shared" si="3"/>
        <v/>
      </c>
      <c r="BE18" s="50" t="str">
        <f t="shared" si="4"/>
        <v/>
      </c>
      <c r="BF18" s="62" t="s">
        <v>215</v>
      </c>
      <c r="BG18" s="68" t="str">
        <f t="shared" si="5"/>
        <v/>
      </c>
      <c r="BH18" s="2">
        <f t="array" ref="BH18">MAX(IF($BA$3:$BA$44=BC18,$BB$3:$BB$44))</f>
        <v>0</v>
      </c>
    </row>
    <row r="19" spans="1:60" ht="12.95" customHeight="1" x14ac:dyDescent="0.2">
      <c r="A19" s="135" t="s">
        <v>55</v>
      </c>
      <c r="B19" s="135"/>
      <c r="C19" s="135"/>
      <c r="D19" s="135"/>
      <c r="E19" s="135"/>
      <c r="F19" s="135"/>
      <c r="G19" s="135"/>
      <c r="H19" s="135"/>
      <c r="I19" s="143"/>
      <c r="J19" s="143"/>
      <c r="K19" s="143"/>
      <c r="L19" s="143"/>
      <c r="M19" s="143"/>
      <c r="N19" s="143"/>
      <c r="O19" s="143"/>
      <c r="P19" s="143"/>
      <c r="Q19" s="143"/>
      <c r="R19" s="143"/>
      <c r="S19" s="143"/>
      <c r="T19" s="143"/>
      <c r="U19" s="143"/>
      <c r="V19" s="143"/>
      <c r="W19" s="143"/>
      <c r="X19" s="143"/>
      <c r="Y19" s="143"/>
      <c r="Z19" s="143"/>
      <c r="AA19" s="143"/>
      <c r="AB19" s="143"/>
      <c r="AC19" s="143"/>
      <c r="AD19" s="143"/>
      <c r="AE19" s="143"/>
      <c r="AF19" s="143"/>
      <c r="AG19" s="143"/>
      <c r="AH19" s="143"/>
      <c r="AI19" s="143"/>
      <c r="AJ19" s="143"/>
      <c r="AV19" s="1" t="s">
        <v>40</v>
      </c>
      <c r="AW19" s="25" t="str">
        <f>AT3</f>
        <v/>
      </c>
      <c r="AX19" s="28">
        <f>AT4</f>
        <v>0</v>
      </c>
      <c r="AY19" s="30" t="str">
        <f t="array" ref="AY19">IFERROR(INDEX($AW$3:$AW$34,MATCH(0,COUNTIF($AY$2:AY18,$AW$3:$AW$34&amp;"")+IF($AW$3:$AW$34="",1,0),0)),"")</f>
        <v/>
      </c>
      <c r="AZ19" s="44">
        <f t="shared" si="2"/>
        <v>0</v>
      </c>
      <c r="BA19" s="49" t="str">
        <f t="shared" si="0"/>
        <v/>
      </c>
      <c r="BB19" s="31">
        <f t="shared" si="1"/>
        <v>0</v>
      </c>
      <c r="BC19" s="42" t="str">
        <f t="array" ref="BC19">IFERROR(INDEX($BA$3:$BA$44,MATCH(0,COUNTIF($BC$2:BC18,$BA$3:$BA$44&amp;"")+IF($BA$3:$BA$44="",1,0),0)),"")</f>
        <v/>
      </c>
      <c r="BD19" s="43" t="str">
        <f t="shared" si="3"/>
        <v/>
      </c>
      <c r="BE19" s="50" t="str">
        <f t="shared" si="4"/>
        <v/>
      </c>
      <c r="BF19" s="62" t="s">
        <v>215</v>
      </c>
      <c r="BG19" s="68" t="str">
        <f t="shared" si="5"/>
        <v/>
      </c>
      <c r="BH19" s="2">
        <f t="array" ref="BH19">MAX(IF($BA$3:$BA$44=BC19,$BB$3:$BB$44))</f>
        <v>0</v>
      </c>
    </row>
    <row r="20" spans="1:60" ht="12.95" customHeight="1" x14ac:dyDescent="0.2">
      <c r="A20" s="135" t="s">
        <v>58</v>
      </c>
      <c r="B20" s="135"/>
      <c r="C20" s="135"/>
      <c r="D20" s="135"/>
      <c r="E20" s="135"/>
      <c r="F20" s="135"/>
      <c r="G20" s="135"/>
      <c r="H20" s="135"/>
      <c r="I20" s="143"/>
      <c r="J20" s="143"/>
      <c r="K20" s="143"/>
      <c r="L20" s="143"/>
      <c r="M20" s="143"/>
      <c r="N20" s="143"/>
      <c r="O20" s="143"/>
      <c r="P20" s="143"/>
      <c r="Q20" s="143"/>
      <c r="R20" s="143"/>
      <c r="S20" s="143"/>
      <c r="T20" s="143"/>
      <c r="U20" s="143"/>
      <c r="V20" s="143"/>
      <c r="W20" s="143"/>
      <c r="X20" s="143"/>
      <c r="Y20" s="143"/>
      <c r="Z20" s="143"/>
      <c r="AA20" s="143"/>
      <c r="AB20" s="143"/>
      <c r="AC20" s="143"/>
      <c r="AD20" s="143"/>
      <c r="AE20" s="143"/>
      <c r="AF20" s="143"/>
      <c r="AG20" s="143"/>
      <c r="AH20" s="143"/>
      <c r="AI20" s="143"/>
      <c r="AJ20" s="143"/>
      <c r="AV20" s="1" t="s">
        <v>38</v>
      </c>
      <c r="AW20" s="25" t="str">
        <f>AT17</f>
        <v/>
      </c>
      <c r="AX20" s="28">
        <f>AT18</f>
        <v>0</v>
      </c>
      <c r="AY20" s="30" t="str">
        <f t="array" ref="AY20">IFERROR(INDEX($AW$3:$AW$34,MATCH(0,COUNTIF($AY$2:AY19,$AW$3:$AW$34&amp;"")+IF($AW$3:$AW$34="",1,0),0)),"")</f>
        <v/>
      </c>
      <c r="AZ20" s="44">
        <f t="shared" si="2"/>
        <v>0</v>
      </c>
      <c r="BA20" s="49" t="str">
        <f t="shared" si="0"/>
        <v/>
      </c>
      <c r="BB20" s="31">
        <f t="shared" si="1"/>
        <v>0</v>
      </c>
      <c r="BC20" s="42" t="str">
        <f t="array" ref="BC20">IFERROR(INDEX($BA$3:$BA$44,MATCH(0,COUNTIF($BC$2:BC19,$BA$3:$BA$44&amp;"")+IF($BA$3:$BA$44="",1,0),0)),"")</f>
        <v/>
      </c>
      <c r="BD20" s="43" t="str">
        <f t="shared" si="3"/>
        <v/>
      </c>
      <c r="BE20" s="50" t="str">
        <f t="shared" si="4"/>
        <v/>
      </c>
      <c r="BF20" s="62" t="s">
        <v>215</v>
      </c>
      <c r="BG20" s="68" t="str">
        <f t="shared" si="5"/>
        <v/>
      </c>
      <c r="BH20" s="2">
        <f t="array" ref="BH20">MAX(IF($BA$3:$BA$44=BC20,$BB$3:$BB$44))</f>
        <v>0</v>
      </c>
    </row>
    <row r="21" spans="1:60" ht="12.95" customHeight="1" x14ac:dyDescent="0.2">
      <c r="A21" s="135" t="s">
        <v>69</v>
      </c>
      <c r="B21" s="135"/>
      <c r="C21" s="135"/>
      <c r="D21" s="135"/>
      <c r="E21" s="135"/>
      <c r="F21" s="135"/>
      <c r="G21" s="135"/>
      <c r="H21" s="135"/>
      <c r="I21" s="142">
        <v>0</v>
      </c>
      <c r="J21" s="142"/>
      <c r="K21" s="142"/>
      <c r="L21" s="142"/>
      <c r="M21" s="142"/>
      <c r="N21" s="142"/>
      <c r="O21" s="142"/>
      <c r="P21" s="142">
        <v>0</v>
      </c>
      <c r="Q21" s="142"/>
      <c r="R21" s="142"/>
      <c r="S21" s="142"/>
      <c r="T21" s="142"/>
      <c r="U21" s="142"/>
      <c r="V21" s="142"/>
      <c r="W21" s="142">
        <v>0</v>
      </c>
      <c r="X21" s="142"/>
      <c r="Y21" s="142"/>
      <c r="Z21" s="142"/>
      <c r="AA21" s="142"/>
      <c r="AB21" s="142"/>
      <c r="AC21" s="142"/>
      <c r="AD21" s="142">
        <v>0</v>
      </c>
      <c r="AE21" s="142"/>
      <c r="AF21" s="142"/>
      <c r="AG21" s="142"/>
      <c r="AH21" s="142"/>
      <c r="AI21" s="142"/>
      <c r="AJ21" s="142"/>
      <c r="AV21" s="1" t="s">
        <v>61</v>
      </c>
      <c r="AW21" s="25" t="str">
        <f>AT27</f>
        <v/>
      </c>
      <c r="AX21" s="28">
        <f>AT28</f>
        <v>0</v>
      </c>
      <c r="AY21" s="30" t="str">
        <f t="array" ref="AY21">IFERROR(INDEX($AW$3:$AW$34,MATCH(0,COUNTIF($AY$2:AY20,$AW$3:$AW$34&amp;"")+IF($AW$3:$AW$34="",1,0),0)),"")</f>
        <v/>
      </c>
      <c r="AZ21" s="44">
        <f t="shared" si="2"/>
        <v>0</v>
      </c>
      <c r="BA21" s="49" t="str">
        <f t="shared" si="0"/>
        <v/>
      </c>
      <c r="BB21" s="31">
        <f t="shared" si="1"/>
        <v>0</v>
      </c>
      <c r="BC21" s="42" t="str">
        <f t="array" ref="BC21">IFERROR(INDEX($BA$3:$BA$44,MATCH(0,COUNTIF($BC$2:BC20,$BA$3:$BA$44&amp;"")+IF($BA$3:$BA$44="",1,0),0)),"")</f>
        <v/>
      </c>
      <c r="BD21" s="43" t="str">
        <f t="shared" si="3"/>
        <v/>
      </c>
      <c r="BE21" s="50" t="str">
        <f t="shared" si="4"/>
        <v/>
      </c>
      <c r="BF21" s="62" t="s">
        <v>215</v>
      </c>
      <c r="BG21" s="68" t="str">
        <f t="shared" si="5"/>
        <v/>
      </c>
      <c r="BH21" s="2">
        <f t="array" ref="BH21">MAX(IF($BA$3:$BA$44=BC21,$BB$3:$BB$44))</f>
        <v>0</v>
      </c>
    </row>
    <row r="22" spans="1:60" ht="12.95" customHeight="1" x14ac:dyDescent="0.2">
      <c r="A22" s="135" t="s">
        <v>59</v>
      </c>
      <c r="B22" s="135"/>
      <c r="C22" s="135"/>
      <c r="D22" s="135"/>
      <c r="E22" s="135"/>
      <c r="F22" s="135"/>
      <c r="G22" s="135"/>
      <c r="H22" s="135"/>
      <c r="I22" s="136">
        <f>IF(I20=0,0,VLOOKUP(I20,Table_Pay_Period[],2,FALSE))</f>
        <v>0</v>
      </c>
      <c r="J22" s="136"/>
      <c r="K22" s="136"/>
      <c r="L22" s="136"/>
      <c r="M22" s="136"/>
      <c r="N22" s="136"/>
      <c r="O22" s="136"/>
      <c r="P22" s="136">
        <f>IF(P20=0,0,VLOOKUP(P20,Table_Pay_Period[],2,FALSE))</f>
        <v>0</v>
      </c>
      <c r="Q22" s="136"/>
      <c r="R22" s="136"/>
      <c r="S22" s="136"/>
      <c r="T22" s="136"/>
      <c r="U22" s="136"/>
      <c r="V22" s="136"/>
      <c r="W22" s="136">
        <f>IF(W20=0,0,VLOOKUP(W20,Table_Pay_Period[],2,FALSE))</f>
        <v>0</v>
      </c>
      <c r="X22" s="136"/>
      <c r="Y22" s="136"/>
      <c r="Z22" s="136"/>
      <c r="AA22" s="136"/>
      <c r="AB22" s="136"/>
      <c r="AC22" s="136"/>
      <c r="AD22" s="136">
        <f>IF(AD20=0,0,VLOOKUP(AD20,Table_Pay_Period[],2,FALSE))</f>
        <v>0</v>
      </c>
      <c r="AE22" s="136"/>
      <c r="AF22" s="136"/>
      <c r="AG22" s="136"/>
      <c r="AH22" s="136"/>
      <c r="AI22" s="136"/>
      <c r="AJ22" s="136"/>
      <c r="AV22" s="1" t="s">
        <v>37</v>
      </c>
      <c r="AW22" s="25" t="str">
        <f>AT41</f>
        <v/>
      </c>
      <c r="AX22" s="28">
        <f>AT42</f>
        <v>0</v>
      </c>
      <c r="AY22" s="30" t="str">
        <f t="array" ref="AY22">IFERROR(INDEX($AW$3:$AW$34,MATCH(0,COUNTIF($AY$2:AY21,$AW$3:$AW$34&amp;"")+IF($AW$3:$AW$34="",1,0),0)),"")</f>
        <v/>
      </c>
      <c r="AZ22" s="44">
        <f t="shared" si="2"/>
        <v>0</v>
      </c>
      <c r="BA22" s="49" t="str">
        <f t="shared" si="0"/>
        <v/>
      </c>
      <c r="BB22" s="31">
        <f t="shared" si="1"/>
        <v>0</v>
      </c>
      <c r="BC22" s="42" t="str">
        <f t="array" ref="BC22">IFERROR(INDEX($BA$3:$BA$44,MATCH(0,COUNTIF($BC$2:BC21,$BA$3:$BA$44&amp;"")+IF($BA$3:$BA$44="",1,0),0)),"")</f>
        <v/>
      </c>
      <c r="BD22" s="43" t="str">
        <f t="shared" si="3"/>
        <v/>
      </c>
      <c r="BE22" s="50" t="str">
        <f t="shared" si="4"/>
        <v/>
      </c>
      <c r="BF22" s="62" t="s">
        <v>215</v>
      </c>
      <c r="BG22" s="68" t="str">
        <f t="shared" si="5"/>
        <v/>
      </c>
      <c r="BH22" s="2">
        <f t="array" ref="BH22">MAX(IF($BA$3:$BA$44=BC22,$BB$3:$BB$44))</f>
        <v>0</v>
      </c>
    </row>
    <row r="23" spans="1:60" ht="12.95" customHeight="1" x14ac:dyDescent="0.2">
      <c r="A23" s="133" t="s">
        <v>47</v>
      </c>
      <c r="B23" s="133"/>
      <c r="C23" s="133"/>
      <c r="D23" s="133"/>
      <c r="E23" s="133"/>
      <c r="F23" s="133"/>
      <c r="G23" s="133"/>
      <c r="H23" s="133"/>
      <c r="I23" s="134">
        <f>IF(AND(I17="Yes",OR(I18="Yes",I18="No")),IF(I20=0,0,I21*I22),0)</f>
        <v>0</v>
      </c>
      <c r="J23" s="134"/>
      <c r="K23" s="134"/>
      <c r="L23" s="134"/>
      <c r="M23" s="134"/>
      <c r="N23" s="134"/>
      <c r="O23" s="134"/>
      <c r="P23" s="134">
        <f t="shared" ref="P23" si="9">IF(AND(P17="Yes",OR(P18="Yes",P18="No")),IF(P20=0,0,P21*P22),0)</f>
        <v>0</v>
      </c>
      <c r="Q23" s="134"/>
      <c r="R23" s="134"/>
      <c r="S23" s="134"/>
      <c r="T23" s="134"/>
      <c r="U23" s="134"/>
      <c r="V23" s="134"/>
      <c r="W23" s="134">
        <f t="shared" ref="W23" si="10">IF(AND(W17="Yes",OR(W18="Yes",W18="No")),IF(W20=0,0,W21*W22),0)</f>
        <v>0</v>
      </c>
      <c r="X23" s="134"/>
      <c r="Y23" s="134"/>
      <c r="Z23" s="134"/>
      <c r="AA23" s="134"/>
      <c r="AB23" s="134"/>
      <c r="AC23" s="134"/>
      <c r="AD23" s="134">
        <f t="shared" ref="AD23" si="11">IF(AND(AD17="Yes",OR(AD18="Yes",AD18="No")),IF(AD20=0,0,AD21*AD22),0)</f>
        <v>0</v>
      </c>
      <c r="AE23" s="134"/>
      <c r="AF23" s="134"/>
      <c r="AG23" s="134"/>
      <c r="AH23" s="134"/>
      <c r="AI23" s="134"/>
      <c r="AJ23" s="134"/>
      <c r="AK23" s="2">
        <f>SUM(I23:AJ23)-SUM(AR18:AU18)</f>
        <v>0</v>
      </c>
      <c r="AV23" s="1" t="s">
        <v>76</v>
      </c>
      <c r="AW23" s="25" t="str">
        <f>AT56</f>
        <v/>
      </c>
      <c r="AX23" s="28">
        <f>AT57</f>
        <v>0</v>
      </c>
      <c r="AY23" s="30" t="str">
        <f t="array" ref="AY23">IFERROR(INDEX($AW$3:$AW$34,MATCH(0,COUNTIF($AY$2:AY22,$AW$3:$AW$34&amp;"")+IF($AW$3:$AW$34="",1,0),0)),"")</f>
        <v/>
      </c>
      <c r="AZ23" s="44">
        <f t="shared" si="2"/>
        <v>0</v>
      </c>
      <c r="BA23" s="49" t="str">
        <f t="shared" si="0"/>
        <v/>
      </c>
      <c r="BB23" s="31">
        <f t="shared" si="1"/>
        <v>0</v>
      </c>
      <c r="BC23" s="42" t="str">
        <f t="array" ref="BC23">IFERROR(INDEX($BA$3:$BA$44,MATCH(0,COUNTIF($BC$2:BC22,$BA$3:$BA$44&amp;"")+IF($BA$3:$BA$44="",1,0),0)),"")</f>
        <v/>
      </c>
      <c r="BD23" s="43" t="str">
        <f t="shared" si="3"/>
        <v/>
      </c>
      <c r="BE23" s="50" t="str">
        <f t="shared" si="4"/>
        <v/>
      </c>
      <c r="BF23" s="62" t="s">
        <v>215</v>
      </c>
      <c r="BG23" s="68" t="str">
        <f t="shared" si="5"/>
        <v/>
      </c>
      <c r="BH23" s="2">
        <f t="array" ref="BH23">MAX(IF($BA$3:$BA$44=BC23,$BB$3:$BB$44))</f>
        <v>0</v>
      </c>
    </row>
    <row r="24" spans="1:60" ht="12.95" customHeight="1" x14ac:dyDescent="0.2">
      <c r="I24" s="154" t="str">
        <f>IF(AR18&gt;0,"See note at the end of this tab","")</f>
        <v/>
      </c>
      <c r="J24" s="154"/>
      <c r="K24" s="154"/>
      <c r="L24" s="154"/>
      <c r="M24" s="154"/>
      <c r="N24" s="154"/>
      <c r="O24" s="154"/>
      <c r="P24" s="154" t="str">
        <f>IF(AS18&gt;0,"See note at the end of this tab","")</f>
        <v/>
      </c>
      <c r="Q24" s="154"/>
      <c r="R24" s="154"/>
      <c r="S24" s="154"/>
      <c r="T24" s="154"/>
      <c r="U24" s="154"/>
      <c r="V24" s="154"/>
      <c r="W24" s="154" t="str">
        <f>IF(AT18&gt;0,"See note at the end of this tab","")</f>
        <v/>
      </c>
      <c r="X24" s="154"/>
      <c r="Y24" s="154"/>
      <c r="Z24" s="154"/>
      <c r="AA24" s="154"/>
      <c r="AB24" s="154"/>
      <c r="AC24" s="154"/>
      <c r="AD24" s="154" t="str">
        <f>IF(AU18&gt;0,"See note at the end of this tab","")</f>
        <v/>
      </c>
      <c r="AE24" s="154"/>
      <c r="AF24" s="154"/>
      <c r="AG24" s="154"/>
      <c r="AH24" s="154"/>
      <c r="AI24" s="154"/>
      <c r="AJ24" s="154"/>
      <c r="AV24" s="1" t="s">
        <v>39</v>
      </c>
      <c r="AW24" s="25" t="str">
        <f>AT66</f>
        <v/>
      </c>
      <c r="AX24" s="28">
        <f>AT67</f>
        <v>0</v>
      </c>
      <c r="AY24" s="30" t="str">
        <f t="array" ref="AY24">IFERROR(INDEX($AW$3:$AW$34,MATCH(0,COUNTIF($AY$2:AY23,$AW$3:$AW$34&amp;"")+IF($AW$3:$AW$34="",1,0),0)),"")</f>
        <v/>
      </c>
      <c r="AZ24" s="44">
        <f t="shared" si="2"/>
        <v>0</v>
      </c>
      <c r="BA24" s="49" t="str">
        <f t="shared" si="0"/>
        <v/>
      </c>
      <c r="BB24" s="31">
        <f t="shared" si="1"/>
        <v>0</v>
      </c>
      <c r="BC24" s="42" t="str">
        <f t="array" ref="BC24">IFERROR(INDEX($BA$3:$BA$44,MATCH(0,COUNTIF($BC$2:BC23,$BA$3:$BA$44&amp;"")+IF($BA$3:$BA$44="",1,0),0)),"")</f>
        <v/>
      </c>
      <c r="BD24" s="43" t="str">
        <f t="shared" si="3"/>
        <v/>
      </c>
      <c r="BE24" s="50" t="str">
        <f t="shared" si="4"/>
        <v/>
      </c>
      <c r="BF24" s="62" t="s">
        <v>215</v>
      </c>
      <c r="BG24" s="68" t="str">
        <f t="shared" si="5"/>
        <v/>
      </c>
      <c r="BH24" s="2">
        <f t="array" ref="BH24">MAX(IF($BA$3:$BA$44=BC24,$BB$3:$BB$44))</f>
        <v>0</v>
      </c>
    </row>
    <row r="25" spans="1:60" ht="12.95" customHeight="1" x14ac:dyDescent="0.2">
      <c r="A25" s="145" t="s">
        <v>61</v>
      </c>
      <c r="B25" s="145"/>
      <c r="C25" s="145"/>
      <c r="D25" s="145"/>
      <c r="E25" s="145"/>
      <c r="F25" s="145"/>
      <c r="G25" s="145"/>
      <c r="H25" s="145"/>
      <c r="I25" s="144" t="s">
        <v>46</v>
      </c>
      <c r="J25" s="144"/>
      <c r="K25" s="144"/>
      <c r="L25" s="144"/>
      <c r="M25" s="144"/>
      <c r="N25" s="144"/>
      <c r="O25" s="144"/>
      <c r="P25" s="144" t="s">
        <v>60</v>
      </c>
      <c r="Q25" s="144"/>
      <c r="R25" s="144"/>
      <c r="S25" s="144"/>
      <c r="T25" s="144"/>
      <c r="U25" s="144"/>
      <c r="V25" s="144"/>
      <c r="W25" s="144" t="s">
        <v>67</v>
      </c>
      <c r="X25" s="144"/>
      <c r="Y25" s="144"/>
      <c r="Z25" s="144"/>
      <c r="AA25" s="144"/>
      <c r="AB25" s="144"/>
      <c r="AC25" s="144"/>
      <c r="AD25" s="144" t="s">
        <v>68</v>
      </c>
      <c r="AE25" s="144"/>
      <c r="AF25" s="144"/>
      <c r="AG25" s="144"/>
      <c r="AH25" s="144"/>
      <c r="AI25" s="144"/>
      <c r="AJ25" s="144"/>
      <c r="AV25" s="1" t="s">
        <v>90</v>
      </c>
      <c r="AW25" s="25" t="str">
        <f>AT81</f>
        <v/>
      </c>
      <c r="AX25" s="28">
        <f>AT82</f>
        <v>0</v>
      </c>
      <c r="AY25" s="30" t="str">
        <f t="array" ref="AY25">IFERROR(INDEX($AW$3:$AW$34,MATCH(0,COUNTIF($AY$2:AY24,$AW$3:$AW$34&amp;"")+IF($AW$3:$AW$34="",1,0),0)),"")</f>
        <v/>
      </c>
      <c r="AZ25" s="44">
        <f t="shared" si="2"/>
        <v>0</v>
      </c>
      <c r="BA25" s="49" t="str">
        <f t="shared" si="0"/>
        <v/>
      </c>
      <c r="BB25" s="31">
        <f t="shared" si="1"/>
        <v>0</v>
      </c>
      <c r="BC25" s="42" t="str">
        <f t="array" ref="BC25">IFERROR(INDEX($BA$3:$BA$44,MATCH(0,COUNTIF($BC$2:BC24,$BA$3:$BA$44&amp;"")+IF($BA$3:$BA$44="",1,0),0)),"")</f>
        <v/>
      </c>
      <c r="BD25" s="43" t="str">
        <f t="shared" si="3"/>
        <v/>
      </c>
      <c r="BE25" s="50" t="str">
        <f t="shared" si="4"/>
        <v/>
      </c>
      <c r="BF25" s="62" t="s">
        <v>215</v>
      </c>
      <c r="BG25" s="68" t="str">
        <f t="shared" si="5"/>
        <v/>
      </c>
      <c r="BH25" s="2">
        <f t="array" ref="BH25">MAX(IF($BA$3:$BA$44=BC25,$BB$3:$BB$44))</f>
        <v>0</v>
      </c>
    </row>
    <row r="26" spans="1:60" ht="12.95" customHeight="1" x14ac:dyDescent="0.2">
      <c r="A26" s="135" t="s">
        <v>56</v>
      </c>
      <c r="B26" s="135"/>
      <c r="C26" s="135"/>
      <c r="D26" s="135"/>
      <c r="E26" s="135"/>
      <c r="F26" s="135"/>
      <c r="G26" s="135"/>
      <c r="H26" s="135"/>
      <c r="I26" s="143"/>
      <c r="J26" s="143"/>
      <c r="K26" s="143"/>
      <c r="L26" s="143"/>
      <c r="M26" s="143"/>
      <c r="N26" s="143"/>
      <c r="O26" s="143"/>
      <c r="P26" s="143"/>
      <c r="Q26" s="143"/>
      <c r="R26" s="143"/>
      <c r="S26" s="143"/>
      <c r="T26" s="143"/>
      <c r="U26" s="143"/>
      <c r="V26" s="143"/>
      <c r="W26" s="143"/>
      <c r="X26" s="143"/>
      <c r="Y26" s="143"/>
      <c r="Z26" s="143"/>
      <c r="AA26" s="143"/>
      <c r="AB26" s="143"/>
      <c r="AC26" s="143"/>
      <c r="AD26" s="143"/>
      <c r="AE26" s="143"/>
      <c r="AF26" s="143"/>
      <c r="AG26" s="143"/>
      <c r="AH26" s="143"/>
      <c r="AI26" s="143"/>
      <c r="AJ26" s="143"/>
      <c r="AV26" s="1" t="s">
        <v>84</v>
      </c>
      <c r="AW26" s="25" t="str">
        <f>AT92</f>
        <v/>
      </c>
      <c r="AX26" s="28">
        <f>AT93</f>
        <v>0</v>
      </c>
      <c r="AY26" s="30" t="str">
        <f t="array" ref="AY26">IFERROR(INDEX($AW$3:$AW$34,MATCH(0,COUNTIF($AY$2:AY25,$AW$3:$AW$34&amp;"")+IF($AW$3:$AW$34="",1,0),0)),"")</f>
        <v/>
      </c>
      <c r="AZ26" s="44">
        <f t="shared" si="2"/>
        <v>0</v>
      </c>
      <c r="BA26" s="49" t="str">
        <f t="shared" si="0"/>
        <v/>
      </c>
      <c r="BB26" s="31">
        <f t="shared" si="1"/>
        <v>0</v>
      </c>
      <c r="BC26" s="42" t="str">
        <f t="array" ref="BC26">IFERROR(INDEX($BA$3:$BA$44,MATCH(0,COUNTIF($BC$2:BC25,$BA$3:$BA$44&amp;"")+IF($BA$3:$BA$44="",1,0),0)),"")</f>
        <v/>
      </c>
      <c r="BD26" s="43" t="str">
        <f t="shared" si="3"/>
        <v/>
      </c>
      <c r="BE26" s="50" t="str">
        <f t="shared" si="4"/>
        <v/>
      </c>
      <c r="BF26" s="62" t="s">
        <v>215</v>
      </c>
      <c r="BG26" s="68" t="str">
        <f t="shared" si="5"/>
        <v/>
      </c>
      <c r="BH26" s="2">
        <f t="array" ref="BH26">MAX(IF($BA$3:$BA$44=BC26,$BB$3:$BB$44))</f>
        <v>0</v>
      </c>
    </row>
    <row r="27" spans="1:60" ht="12.95" customHeight="1" x14ac:dyDescent="0.2">
      <c r="A27" s="146" t="s">
        <v>208</v>
      </c>
      <c r="B27" s="147"/>
      <c r="C27" s="147"/>
      <c r="D27" s="147"/>
      <c r="E27" s="147"/>
      <c r="F27" s="147"/>
      <c r="G27" s="147"/>
      <c r="H27" s="148"/>
      <c r="I27" s="149"/>
      <c r="J27" s="150"/>
      <c r="K27" s="150"/>
      <c r="L27" s="150"/>
      <c r="M27" s="150"/>
      <c r="N27" s="150"/>
      <c r="O27" s="151"/>
      <c r="P27" s="149"/>
      <c r="Q27" s="150"/>
      <c r="R27" s="150"/>
      <c r="S27" s="150"/>
      <c r="T27" s="150"/>
      <c r="U27" s="150"/>
      <c r="V27" s="151"/>
      <c r="W27" s="149"/>
      <c r="X27" s="150"/>
      <c r="Y27" s="150"/>
      <c r="Z27" s="150"/>
      <c r="AA27" s="150"/>
      <c r="AB27" s="150"/>
      <c r="AC27" s="151"/>
      <c r="AD27" s="149"/>
      <c r="AE27" s="150"/>
      <c r="AF27" s="150"/>
      <c r="AG27" s="150"/>
      <c r="AH27" s="150"/>
      <c r="AI27" s="150"/>
      <c r="AJ27" s="151"/>
      <c r="AK27" s="17"/>
      <c r="AR27" s="21" t="str">
        <f>IF(AND(I27="Yes",I28="Yes",I26&gt;0,AR28&gt;0),I26,"")</f>
        <v/>
      </c>
      <c r="AS27" s="21" t="str">
        <f>IF(AND(P27="Yes",P28="Yes",P26&gt;0,AS28&gt;0),P26,"")</f>
        <v/>
      </c>
      <c r="AT27" s="21" t="str">
        <f>IF(AND(W27="Yes",W28="Yes",W26&gt;0,AT28&gt;0),W26,"")</f>
        <v/>
      </c>
      <c r="AU27" s="21" t="str">
        <f>IF(AND(AD27="Yes",AD28="Yes",AD26&gt;0,AU28&gt;0),AD26,"")</f>
        <v/>
      </c>
      <c r="AV27" s="1" t="s">
        <v>40</v>
      </c>
      <c r="AW27" s="24" t="str">
        <f>AU3</f>
        <v/>
      </c>
      <c r="AX27" s="29">
        <f>AU4</f>
        <v>0</v>
      </c>
      <c r="AY27" s="30" t="str">
        <f t="array" ref="AY27">IFERROR(INDEX($AW$3:$AW$34,MATCH(0,COUNTIF($AY$2:AY26,$AW$3:$AW$34&amp;"")+IF($AW$3:$AW$34="",1,0),0)),"")</f>
        <v/>
      </c>
      <c r="AZ27" s="44">
        <f t="shared" si="2"/>
        <v>0</v>
      </c>
      <c r="BA27" s="49" t="str">
        <f t="shared" si="0"/>
        <v/>
      </c>
      <c r="BB27" s="31">
        <f t="shared" si="1"/>
        <v>0</v>
      </c>
      <c r="BC27" s="42" t="str">
        <f t="array" ref="BC27">IFERROR(INDEX($BA$3:$BA$44,MATCH(0,COUNTIF($BC$2:BC26,$BA$3:$BA$44&amp;"")+IF($BA$3:$BA$44="",1,0),0)),"")</f>
        <v/>
      </c>
      <c r="BD27" s="43" t="str">
        <f t="shared" si="3"/>
        <v/>
      </c>
      <c r="BE27" s="50" t="str">
        <f t="shared" si="4"/>
        <v/>
      </c>
      <c r="BF27" s="62" t="s">
        <v>215</v>
      </c>
      <c r="BG27" s="68" t="str">
        <f t="shared" si="5"/>
        <v/>
      </c>
      <c r="BH27" s="2">
        <f t="array" ref="BH27">MAX(IF($BA$3:$BA$44=BC27,$BB$3:$BB$44))</f>
        <v>0</v>
      </c>
    </row>
    <row r="28" spans="1:60" ht="12.95" customHeight="1" x14ac:dyDescent="0.2">
      <c r="A28" s="146" t="s">
        <v>207</v>
      </c>
      <c r="B28" s="147"/>
      <c r="C28" s="147"/>
      <c r="D28" s="147"/>
      <c r="E28" s="147"/>
      <c r="F28" s="147"/>
      <c r="G28" s="147"/>
      <c r="H28" s="148"/>
      <c r="I28" s="149"/>
      <c r="J28" s="150"/>
      <c r="K28" s="150"/>
      <c r="L28" s="150"/>
      <c r="M28" s="150"/>
      <c r="N28" s="150"/>
      <c r="O28" s="151"/>
      <c r="P28" s="149"/>
      <c r="Q28" s="150"/>
      <c r="R28" s="150"/>
      <c r="S28" s="150"/>
      <c r="T28" s="150"/>
      <c r="U28" s="150"/>
      <c r="V28" s="151"/>
      <c r="W28" s="149"/>
      <c r="X28" s="150"/>
      <c r="Y28" s="150"/>
      <c r="Z28" s="150"/>
      <c r="AA28" s="150"/>
      <c r="AB28" s="150"/>
      <c r="AC28" s="151"/>
      <c r="AD28" s="149"/>
      <c r="AE28" s="150"/>
      <c r="AF28" s="150"/>
      <c r="AG28" s="150"/>
      <c r="AH28" s="150"/>
      <c r="AI28" s="150"/>
      <c r="AJ28" s="151"/>
      <c r="AK28" s="17"/>
      <c r="AR28" s="22">
        <f>IF(AND(I27="Yes",I28="Yes",I26&gt;0),I37,0)</f>
        <v>0</v>
      </c>
      <c r="AS28" s="22">
        <f>IF(AND(P27="Yes",P28="Yes",P26&gt;0),P37,0)</f>
        <v>0</v>
      </c>
      <c r="AT28" s="22">
        <f>IF(AND(W27="Yes",W28="Yes",W26&gt;0),W37,0)</f>
        <v>0</v>
      </c>
      <c r="AU28" s="22">
        <f>IF(AND(AD27="Yes",AD28="Yes",AD26&gt;0),AD37,0)</f>
        <v>0</v>
      </c>
      <c r="AV28" s="1" t="s">
        <v>38</v>
      </c>
      <c r="AW28" s="24" t="str">
        <f>AU17</f>
        <v/>
      </c>
      <c r="AX28" s="29">
        <f>AU18</f>
        <v>0</v>
      </c>
      <c r="AY28" s="30" t="str">
        <f t="array" ref="AY28">IFERROR(INDEX($AW$3:$AW$34,MATCH(0,COUNTIF($AY$2:AY27,$AW$3:$AW$34&amp;"")+IF($AW$3:$AW$34="",1,0),0)),"")</f>
        <v/>
      </c>
      <c r="AZ28" s="44">
        <f t="shared" si="2"/>
        <v>0</v>
      </c>
      <c r="BA28" s="49" t="str">
        <f t="shared" si="0"/>
        <v/>
      </c>
      <c r="BB28" s="31">
        <f t="shared" si="1"/>
        <v>0</v>
      </c>
      <c r="BC28" s="42" t="str">
        <f t="array" ref="BC28">IFERROR(INDEX($BA$3:$BA$44,MATCH(0,COUNTIF($BC$2:BC27,$BA$3:$BA$44&amp;"")+IF($BA$3:$BA$44="",1,0),0)),"")</f>
        <v/>
      </c>
      <c r="BD28" s="43" t="str">
        <f t="shared" si="3"/>
        <v/>
      </c>
      <c r="BE28" s="50" t="str">
        <f t="shared" si="4"/>
        <v/>
      </c>
      <c r="BF28" s="62" t="s">
        <v>215</v>
      </c>
      <c r="BG28" s="68" t="str">
        <f t="shared" si="5"/>
        <v/>
      </c>
      <c r="BH28" s="2">
        <f t="array" ref="BH28">MAX(IF($BA$3:$BA$44=BC28,$BB$3:$BB$44))</f>
        <v>0</v>
      </c>
    </row>
    <row r="29" spans="1:60" ht="12.95" customHeight="1" x14ac:dyDescent="0.2">
      <c r="A29" s="135" t="s">
        <v>55</v>
      </c>
      <c r="B29" s="135"/>
      <c r="C29" s="135"/>
      <c r="D29" s="135"/>
      <c r="E29" s="135"/>
      <c r="F29" s="135"/>
      <c r="G29" s="135"/>
      <c r="H29" s="135"/>
      <c r="I29" s="143"/>
      <c r="J29" s="143"/>
      <c r="K29" s="143"/>
      <c r="L29" s="143"/>
      <c r="M29" s="143"/>
      <c r="N29" s="143"/>
      <c r="O29" s="143"/>
      <c r="P29" s="143"/>
      <c r="Q29" s="143"/>
      <c r="R29" s="143"/>
      <c r="S29" s="143"/>
      <c r="T29" s="143"/>
      <c r="U29" s="143"/>
      <c r="V29" s="143"/>
      <c r="W29" s="143"/>
      <c r="X29" s="143"/>
      <c r="Y29" s="143"/>
      <c r="Z29" s="143"/>
      <c r="AA29" s="143"/>
      <c r="AB29" s="143"/>
      <c r="AC29" s="143"/>
      <c r="AD29" s="143"/>
      <c r="AE29" s="143"/>
      <c r="AF29" s="143"/>
      <c r="AG29" s="143"/>
      <c r="AH29" s="143"/>
      <c r="AI29" s="143"/>
      <c r="AJ29" s="143"/>
      <c r="AV29" s="1" t="s">
        <v>61</v>
      </c>
      <c r="AW29" s="24" t="str">
        <f>AU27</f>
        <v/>
      </c>
      <c r="AX29" s="29">
        <f>AU28</f>
        <v>0</v>
      </c>
      <c r="AY29" s="30" t="str">
        <f t="array" ref="AY29">IFERROR(INDEX($AW$3:$AW$34,MATCH(0,COUNTIF($AY$2:AY28,$AW$3:$AW$34&amp;"")+IF($AW$3:$AW$34="",1,0),0)),"")</f>
        <v/>
      </c>
      <c r="AZ29" s="44">
        <f t="shared" si="2"/>
        <v>0</v>
      </c>
      <c r="BA29" s="49" t="str">
        <f t="shared" si="0"/>
        <v/>
      </c>
      <c r="BB29" s="31">
        <f t="shared" si="1"/>
        <v>0</v>
      </c>
      <c r="BC29" s="42" t="str">
        <f t="array" ref="BC29">IFERROR(INDEX($BA$3:$BA$44,MATCH(0,COUNTIF($BC$2:BC28,$BA$3:$BA$44&amp;"")+IF($BA$3:$BA$44="",1,0),0)),"")</f>
        <v/>
      </c>
      <c r="BD29" s="43" t="str">
        <f t="shared" si="3"/>
        <v/>
      </c>
      <c r="BE29" s="50" t="str">
        <f t="shared" si="4"/>
        <v/>
      </c>
      <c r="BF29" s="62" t="s">
        <v>215</v>
      </c>
      <c r="BG29" s="68" t="str">
        <f t="shared" si="5"/>
        <v/>
      </c>
      <c r="BH29" s="2">
        <f t="array" ref="BH29">MAX(IF($BA$3:$BA$44=BC29,$BB$3:$BB$44))</f>
        <v>0</v>
      </c>
    </row>
    <row r="30" spans="1:60" ht="12.95" customHeight="1" x14ac:dyDescent="0.2">
      <c r="A30" s="135" t="s">
        <v>58</v>
      </c>
      <c r="B30" s="135"/>
      <c r="C30" s="135"/>
      <c r="D30" s="135"/>
      <c r="E30" s="135"/>
      <c r="F30" s="135"/>
      <c r="G30" s="135"/>
      <c r="H30" s="135"/>
      <c r="I30" s="143"/>
      <c r="J30" s="143"/>
      <c r="K30" s="143"/>
      <c r="L30" s="143"/>
      <c r="M30" s="143"/>
      <c r="N30" s="143"/>
      <c r="O30" s="143"/>
      <c r="P30" s="143"/>
      <c r="Q30" s="143"/>
      <c r="R30" s="143"/>
      <c r="S30" s="143"/>
      <c r="T30" s="143"/>
      <c r="U30" s="143"/>
      <c r="V30" s="143"/>
      <c r="W30" s="143"/>
      <c r="X30" s="143"/>
      <c r="Y30" s="143"/>
      <c r="Z30" s="143"/>
      <c r="AA30" s="143"/>
      <c r="AB30" s="143"/>
      <c r="AC30" s="143"/>
      <c r="AD30" s="143"/>
      <c r="AE30" s="143"/>
      <c r="AF30" s="143"/>
      <c r="AG30" s="143"/>
      <c r="AH30" s="143"/>
      <c r="AI30" s="143"/>
      <c r="AJ30" s="143"/>
      <c r="AV30" s="1" t="s">
        <v>37</v>
      </c>
      <c r="AW30" s="24" t="str">
        <f>AU41</f>
        <v/>
      </c>
      <c r="AX30" s="29">
        <f>AU42</f>
        <v>0</v>
      </c>
      <c r="AY30" s="30" t="str">
        <f t="array" ref="AY30">IFERROR(INDEX($AW$3:$AW$34,MATCH(0,COUNTIF($AY$2:AY29,$AW$3:$AW$34&amp;"")+IF($AW$3:$AW$34="",1,0),0)),"")</f>
        <v/>
      </c>
      <c r="AZ30" s="44">
        <f t="shared" si="2"/>
        <v>0</v>
      </c>
      <c r="BA30" s="49" t="str">
        <f t="shared" si="0"/>
        <v/>
      </c>
      <c r="BB30" s="31">
        <f t="shared" si="1"/>
        <v>0</v>
      </c>
      <c r="BC30" s="42" t="str">
        <f t="array" ref="BC30">IFERROR(INDEX($BA$3:$BA$44,MATCH(0,COUNTIF($BC$2:BC29,$BA$3:$BA$44&amp;"")+IF($BA$3:$BA$44="",1,0),0)),"")</f>
        <v/>
      </c>
      <c r="BD30" s="43" t="str">
        <f t="shared" si="3"/>
        <v/>
      </c>
      <c r="BE30" s="50" t="str">
        <f t="shared" si="4"/>
        <v/>
      </c>
      <c r="BF30" s="62" t="s">
        <v>215</v>
      </c>
      <c r="BG30" s="68" t="str">
        <f t="shared" si="5"/>
        <v/>
      </c>
      <c r="BH30" s="2">
        <f t="array" ref="BH30">MAX(IF($BA$3:$BA$44=BC30,$BB$3:$BB$44))</f>
        <v>0</v>
      </c>
    </row>
    <row r="31" spans="1:60" ht="12.95" customHeight="1" x14ac:dyDescent="0.2">
      <c r="A31" s="135" t="s">
        <v>63</v>
      </c>
      <c r="B31" s="135"/>
      <c r="C31" s="135"/>
      <c r="D31" s="135"/>
      <c r="E31" s="135"/>
      <c r="F31" s="135"/>
      <c r="G31" s="135"/>
      <c r="H31" s="135"/>
      <c r="I31" s="141">
        <v>0</v>
      </c>
      <c r="J31" s="141"/>
      <c r="K31" s="141"/>
      <c r="L31" s="141"/>
      <c r="M31" s="141"/>
      <c r="N31" s="141"/>
      <c r="O31" s="141"/>
      <c r="P31" s="141">
        <v>0</v>
      </c>
      <c r="Q31" s="141"/>
      <c r="R31" s="141"/>
      <c r="S31" s="141"/>
      <c r="T31" s="141"/>
      <c r="U31" s="141"/>
      <c r="V31" s="141"/>
      <c r="W31" s="141">
        <v>0</v>
      </c>
      <c r="X31" s="141"/>
      <c r="Y31" s="141"/>
      <c r="Z31" s="141"/>
      <c r="AA31" s="141"/>
      <c r="AB31" s="141"/>
      <c r="AC31" s="141"/>
      <c r="AD31" s="141">
        <v>0</v>
      </c>
      <c r="AE31" s="141"/>
      <c r="AF31" s="141"/>
      <c r="AG31" s="141"/>
      <c r="AH31" s="141"/>
      <c r="AI31" s="141"/>
      <c r="AJ31" s="141"/>
      <c r="AV31" s="1" t="s">
        <v>76</v>
      </c>
      <c r="AW31" s="24" t="str">
        <f>AU56</f>
        <v/>
      </c>
      <c r="AX31" s="29">
        <f>AU57</f>
        <v>0</v>
      </c>
      <c r="AY31" s="30" t="str">
        <f t="array" ref="AY31">IFERROR(INDEX($AW$3:$AW$34,MATCH(0,COUNTIF($AY$2:AY30,$AW$3:$AW$34&amp;"")+IF($AW$3:$AW$34="",1,0),0)),"")</f>
        <v/>
      </c>
      <c r="AZ31" s="44">
        <f t="shared" si="2"/>
        <v>0</v>
      </c>
      <c r="BA31" s="49" t="str">
        <f t="shared" si="0"/>
        <v/>
      </c>
      <c r="BB31" s="31">
        <f t="shared" si="1"/>
        <v>0</v>
      </c>
      <c r="BC31" s="42" t="str">
        <f t="array" ref="BC31">IFERROR(INDEX($BA$3:$BA$44,MATCH(0,COUNTIF($BC$2:BC30,$BA$3:$BA$44&amp;"")+IF($BA$3:$BA$44="",1,0),0)),"")</f>
        <v/>
      </c>
      <c r="BD31" s="43" t="str">
        <f t="shared" si="3"/>
        <v/>
      </c>
      <c r="BE31" s="50" t="str">
        <f t="shared" si="4"/>
        <v/>
      </c>
      <c r="BF31" s="62" t="s">
        <v>215</v>
      </c>
      <c r="BG31" s="68" t="str">
        <f t="shared" si="5"/>
        <v/>
      </c>
      <c r="BH31" s="2">
        <f t="array" ref="BH31">MAX(IF($BA$3:$BA$44=BC31,$BB$3:$BB$44))</f>
        <v>0</v>
      </c>
    </row>
    <row r="32" spans="1:60" ht="12.95" customHeight="1" x14ac:dyDescent="0.2">
      <c r="A32" s="135" t="s">
        <v>62</v>
      </c>
      <c r="B32" s="135"/>
      <c r="C32" s="135"/>
      <c r="D32" s="135"/>
      <c r="E32" s="135"/>
      <c r="F32" s="135"/>
      <c r="G32" s="135"/>
      <c r="H32" s="135"/>
      <c r="I32" s="142">
        <v>0</v>
      </c>
      <c r="J32" s="142"/>
      <c r="K32" s="142"/>
      <c r="L32" s="142"/>
      <c r="M32" s="142"/>
      <c r="N32" s="142"/>
      <c r="O32" s="142"/>
      <c r="P32" s="142">
        <v>0</v>
      </c>
      <c r="Q32" s="142"/>
      <c r="R32" s="142"/>
      <c r="S32" s="142"/>
      <c r="T32" s="142"/>
      <c r="U32" s="142"/>
      <c r="V32" s="142"/>
      <c r="W32" s="142">
        <v>0</v>
      </c>
      <c r="X32" s="142"/>
      <c r="Y32" s="142"/>
      <c r="Z32" s="142"/>
      <c r="AA32" s="142"/>
      <c r="AB32" s="142"/>
      <c r="AC32" s="142"/>
      <c r="AD32" s="142">
        <v>0</v>
      </c>
      <c r="AE32" s="142"/>
      <c r="AF32" s="142"/>
      <c r="AG32" s="142"/>
      <c r="AH32" s="142"/>
      <c r="AI32" s="142"/>
      <c r="AJ32" s="142"/>
      <c r="AV32" s="1" t="s">
        <v>39</v>
      </c>
      <c r="AW32" s="24" t="str">
        <f>AU66</f>
        <v/>
      </c>
      <c r="AX32" s="29">
        <f>AU67</f>
        <v>0</v>
      </c>
      <c r="AY32" s="30" t="str">
        <f t="array" ref="AY32">IFERROR(INDEX($AW$3:$AW$34,MATCH(0,COUNTIF($AY$2:AY31,$AW$3:$AW$34&amp;"")+IF($AW$3:$AW$34="",1,0),0)),"")</f>
        <v/>
      </c>
      <c r="AZ32" s="44">
        <f t="shared" si="2"/>
        <v>0</v>
      </c>
      <c r="BA32" s="49" t="str">
        <f t="shared" si="0"/>
        <v/>
      </c>
      <c r="BB32" s="31">
        <f t="shared" si="1"/>
        <v>0</v>
      </c>
      <c r="BC32" s="42" t="str">
        <f t="array" ref="BC32">IFERROR(INDEX($BA$3:$BA$44,MATCH(0,COUNTIF($BC$2:BC31,$BA$3:$BA$44&amp;"")+IF($BA$3:$BA$44="",1,0),0)),"")</f>
        <v/>
      </c>
      <c r="BD32" s="43" t="str">
        <f t="shared" si="3"/>
        <v/>
      </c>
      <c r="BE32" s="50" t="str">
        <f t="shared" si="4"/>
        <v/>
      </c>
      <c r="BF32" s="62" t="s">
        <v>215</v>
      </c>
      <c r="BG32" s="68" t="str">
        <f t="shared" si="5"/>
        <v/>
      </c>
      <c r="BH32" s="2">
        <f t="array" ref="BH32">MAX(IF($BA$3:$BA$44=BC32,$BB$3:$BB$44))</f>
        <v>0</v>
      </c>
    </row>
    <row r="33" spans="1:60" ht="12.95" customHeight="1" x14ac:dyDescent="0.2">
      <c r="A33" s="135" t="s">
        <v>66</v>
      </c>
      <c r="B33" s="135"/>
      <c r="C33" s="135"/>
      <c r="D33" s="135"/>
      <c r="E33" s="135"/>
      <c r="F33" s="135"/>
      <c r="G33" s="135"/>
      <c r="H33" s="135"/>
      <c r="I33" s="139">
        <v>0</v>
      </c>
      <c r="J33" s="139"/>
      <c r="K33" s="139"/>
      <c r="L33" s="139"/>
      <c r="M33" s="139"/>
      <c r="N33" s="139"/>
      <c r="O33" s="139"/>
      <c r="P33" s="139">
        <v>0</v>
      </c>
      <c r="Q33" s="139"/>
      <c r="R33" s="139"/>
      <c r="S33" s="139"/>
      <c r="T33" s="139"/>
      <c r="U33" s="139"/>
      <c r="V33" s="139"/>
      <c r="W33" s="139">
        <v>0</v>
      </c>
      <c r="X33" s="139"/>
      <c r="Y33" s="139"/>
      <c r="Z33" s="139"/>
      <c r="AA33" s="139"/>
      <c r="AB33" s="139"/>
      <c r="AC33" s="139"/>
      <c r="AD33" s="139">
        <v>0</v>
      </c>
      <c r="AE33" s="139"/>
      <c r="AF33" s="139"/>
      <c r="AG33" s="139"/>
      <c r="AH33" s="139"/>
      <c r="AI33" s="139"/>
      <c r="AJ33" s="139"/>
      <c r="AV33" s="1" t="s">
        <v>90</v>
      </c>
      <c r="AW33" s="24" t="str">
        <f>AU81</f>
        <v/>
      </c>
      <c r="AX33" s="29">
        <f>AU82</f>
        <v>0</v>
      </c>
      <c r="AY33" s="30" t="str">
        <f t="array" ref="AY33">IFERROR(INDEX($AW$3:$AW$34,MATCH(0,COUNTIF($AY$2:AY32,$AW$3:$AW$34&amp;"")+IF($AW$3:$AW$34="",1,0),0)),"")</f>
        <v/>
      </c>
      <c r="AZ33" s="44">
        <f t="shared" si="2"/>
        <v>0</v>
      </c>
      <c r="BA33" s="49" t="str">
        <f t="shared" si="0"/>
        <v/>
      </c>
      <c r="BB33" s="31">
        <f t="shared" si="1"/>
        <v>0</v>
      </c>
      <c r="BC33" s="42" t="str">
        <f t="array" ref="BC33">IFERROR(INDEX($BA$3:$BA$44,MATCH(0,COUNTIF($BC$2:BC32,$BA$3:$BA$44&amp;"")+IF($BA$3:$BA$44="",1,0),0)),"")</f>
        <v/>
      </c>
      <c r="BD33" s="43" t="str">
        <f t="shared" si="3"/>
        <v/>
      </c>
      <c r="BE33" s="50" t="str">
        <f t="shared" si="4"/>
        <v/>
      </c>
      <c r="BF33" s="62" t="s">
        <v>215</v>
      </c>
      <c r="BG33" s="68" t="str">
        <f t="shared" si="5"/>
        <v/>
      </c>
      <c r="BH33" s="2">
        <f t="array" ref="BH33">MAX(IF($BA$3:$BA$44=BC33,$BB$3:$BB$44))</f>
        <v>0</v>
      </c>
    </row>
    <row r="34" spans="1:60" ht="12.95" customHeight="1" x14ac:dyDescent="0.2">
      <c r="A34" s="135" t="s">
        <v>64</v>
      </c>
      <c r="B34" s="135"/>
      <c r="C34" s="135"/>
      <c r="D34" s="135"/>
      <c r="E34" s="135"/>
      <c r="F34" s="135"/>
      <c r="G34" s="135"/>
      <c r="H34" s="135"/>
      <c r="I34" s="140">
        <v>0</v>
      </c>
      <c r="J34" s="140"/>
      <c r="K34" s="140"/>
      <c r="L34" s="140"/>
      <c r="M34" s="140"/>
      <c r="N34" s="140"/>
      <c r="O34" s="140"/>
      <c r="P34" s="140">
        <v>0</v>
      </c>
      <c r="Q34" s="140"/>
      <c r="R34" s="140"/>
      <c r="S34" s="140"/>
      <c r="T34" s="140"/>
      <c r="U34" s="140"/>
      <c r="V34" s="140"/>
      <c r="W34" s="140">
        <v>0</v>
      </c>
      <c r="X34" s="140"/>
      <c r="Y34" s="140"/>
      <c r="Z34" s="140"/>
      <c r="AA34" s="140"/>
      <c r="AB34" s="140"/>
      <c r="AC34" s="140"/>
      <c r="AD34" s="140">
        <v>0</v>
      </c>
      <c r="AE34" s="140"/>
      <c r="AF34" s="140"/>
      <c r="AG34" s="140"/>
      <c r="AH34" s="140"/>
      <c r="AI34" s="140"/>
      <c r="AJ34" s="140"/>
      <c r="AV34" s="1" t="s">
        <v>84</v>
      </c>
      <c r="AW34" s="24" t="str">
        <f>AU92</f>
        <v/>
      </c>
      <c r="AX34" s="29">
        <f>AU93</f>
        <v>0</v>
      </c>
      <c r="AY34" s="30" t="str">
        <f t="array" ref="AY34">IFERROR(INDEX($AW$3:$AW$34,MATCH(0,COUNTIF($AY$2:AY33,$AW$3:$AW$34&amp;"")+IF($AW$3:$AW$34="",1,0),0)),"")</f>
        <v/>
      </c>
      <c r="AZ34" s="44">
        <f t="shared" si="2"/>
        <v>0</v>
      </c>
      <c r="BA34" s="49" t="str">
        <f t="shared" si="0"/>
        <v/>
      </c>
      <c r="BB34" s="31">
        <f t="shared" si="1"/>
        <v>0</v>
      </c>
      <c r="BC34" s="42" t="str">
        <f t="array" ref="BC34">IFERROR(INDEX($BA$3:$BA$44,MATCH(0,COUNTIF($BC$2:BC33,$BA$3:$BA$44&amp;"")+IF($BA$3:$BA$44="",1,0),0)),"")</f>
        <v/>
      </c>
      <c r="BD34" s="43" t="str">
        <f t="shared" si="3"/>
        <v/>
      </c>
      <c r="BE34" s="50" t="str">
        <f t="shared" si="4"/>
        <v/>
      </c>
      <c r="BF34" s="62" t="s">
        <v>215</v>
      </c>
      <c r="BG34" s="68" t="str">
        <f t="shared" si="5"/>
        <v/>
      </c>
      <c r="BH34" s="2">
        <f t="array" ref="BH34">MAX(IF($BA$3:$BA$44=BC34,$BB$3:$BB$44))</f>
        <v>0</v>
      </c>
    </row>
    <row r="35" spans="1:60" ht="12.95" customHeight="1" x14ac:dyDescent="0.2">
      <c r="A35" s="135" t="s">
        <v>75</v>
      </c>
      <c r="B35" s="135"/>
      <c r="C35" s="135"/>
      <c r="D35" s="135"/>
      <c r="E35" s="135"/>
      <c r="F35" s="135"/>
      <c r="G35" s="135"/>
      <c r="H35" s="135"/>
      <c r="I35" s="137">
        <f>IF(OR(I33=0,I34=0),0,I33/I34)</f>
        <v>0</v>
      </c>
      <c r="J35" s="137"/>
      <c r="K35" s="137"/>
      <c r="L35" s="137"/>
      <c r="M35" s="137"/>
      <c r="N35" s="137"/>
      <c r="O35" s="137"/>
      <c r="P35" s="137">
        <f>IF(OR(P33=0,P34=0),0,P33/P34)</f>
        <v>0</v>
      </c>
      <c r="Q35" s="137"/>
      <c r="R35" s="137"/>
      <c r="S35" s="137"/>
      <c r="T35" s="137"/>
      <c r="U35" s="137"/>
      <c r="V35" s="137"/>
      <c r="W35" s="137">
        <f>IF(OR(W33=0,W34=0),0,W33/W34)</f>
        <v>0</v>
      </c>
      <c r="X35" s="137"/>
      <c r="Y35" s="137"/>
      <c r="Z35" s="137"/>
      <c r="AA35" s="137"/>
      <c r="AB35" s="137"/>
      <c r="AC35" s="137"/>
      <c r="AD35" s="137">
        <f>IF(OR(AD33=0,AD34=0),0,AD33/AD34)</f>
        <v>0</v>
      </c>
      <c r="AE35" s="137"/>
      <c r="AF35" s="137"/>
      <c r="AG35" s="137"/>
      <c r="AH35" s="137"/>
      <c r="AI35" s="137"/>
      <c r="AJ35" s="137"/>
      <c r="BA35" s="51" t="str">
        <f>'Line 2'!AK3</f>
        <v/>
      </c>
      <c r="BB35" s="40">
        <f>'Line 2'!AL3</f>
        <v>0</v>
      </c>
      <c r="BC35" s="42" t="str">
        <f t="array" ref="BC35">IFERROR(INDEX($BA$3:$BA$44,MATCH(0,COUNTIF($BC$2:BC34,$BA$3:$BA$44&amp;"")+IF($BA$3:$BA$44="",1,0),0)),"")</f>
        <v/>
      </c>
      <c r="BD35" s="43" t="str">
        <f t="shared" si="3"/>
        <v/>
      </c>
      <c r="BE35" s="50" t="str">
        <f t="shared" si="4"/>
        <v/>
      </c>
      <c r="BF35" s="62" t="s">
        <v>216</v>
      </c>
      <c r="BG35" s="68" t="str">
        <f t="shared" si="5"/>
        <v/>
      </c>
      <c r="BH35" s="2">
        <f t="array" ref="BH35">MAX(IF($BA$3:$BA$44=BC35,$BB$3:$BB$44))</f>
        <v>0</v>
      </c>
    </row>
    <row r="36" spans="1:60" ht="12.95" customHeight="1" x14ac:dyDescent="0.2">
      <c r="A36" s="135" t="s">
        <v>59</v>
      </c>
      <c r="B36" s="135"/>
      <c r="C36" s="135"/>
      <c r="D36" s="135"/>
      <c r="E36" s="135"/>
      <c r="F36" s="135"/>
      <c r="G36" s="135"/>
      <c r="H36" s="135"/>
      <c r="I36" s="136">
        <f>IF(I30=0,0,VLOOKUP(I30,Table_Pay_Period[],2,FALSE))</f>
        <v>0</v>
      </c>
      <c r="J36" s="136"/>
      <c r="K36" s="136"/>
      <c r="L36" s="136"/>
      <c r="M36" s="136"/>
      <c r="N36" s="136"/>
      <c r="O36" s="136"/>
      <c r="P36" s="136">
        <f>IF(P30=0,0,VLOOKUP(P30,Table_Pay_Period[],2,FALSE))</f>
        <v>0</v>
      </c>
      <c r="Q36" s="136"/>
      <c r="R36" s="136"/>
      <c r="S36" s="136"/>
      <c r="T36" s="136"/>
      <c r="U36" s="136"/>
      <c r="V36" s="136"/>
      <c r="W36" s="136">
        <f>IF(W30=0,0,VLOOKUP(W30,Table_Pay_Period[],2,FALSE))</f>
        <v>0</v>
      </c>
      <c r="X36" s="136"/>
      <c r="Y36" s="136"/>
      <c r="Z36" s="136"/>
      <c r="AA36" s="136"/>
      <c r="AB36" s="136"/>
      <c r="AC36" s="136"/>
      <c r="AD36" s="136">
        <f>IF(AD30=0,0,VLOOKUP(AD30,Table_Pay_Period[],2,FALSE))</f>
        <v>0</v>
      </c>
      <c r="AE36" s="136"/>
      <c r="AF36" s="136"/>
      <c r="AG36" s="136"/>
      <c r="AH36" s="136"/>
      <c r="AI36" s="136"/>
      <c r="AJ36" s="136"/>
      <c r="BA36" s="51" t="str">
        <f>'Line 2'!AK4</f>
        <v/>
      </c>
      <c r="BB36" s="40">
        <f>'Line 2'!AL4</f>
        <v>0</v>
      </c>
      <c r="BC36" s="42" t="str">
        <f t="array" ref="BC36">IFERROR(INDEX($BA$3:$BA$44,MATCH(0,COUNTIF($BC$2:BC35,$BA$3:$BA$44&amp;"")+IF($BA$3:$BA$44="",1,0),0)),"")</f>
        <v/>
      </c>
      <c r="BD36" s="43" t="str">
        <f t="shared" si="3"/>
        <v/>
      </c>
      <c r="BE36" s="50" t="str">
        <f t="shared" si="4"/>
        <v/>
      </c>
      <c r="BF36" s="62" t="s">
        <v>216</v>
      </c>
      <c r="BG36" s="68" t="str">
        <f t="shared" si="5"/>
        <v/>
      </c>
      <c r="BH36" s="2">
        <f t="array" ref="BH36">MAX(IF($BA$3:$BA$44=BC36,$BB$3:$BB$44))</f>
        <v>0</v>
      </c>
    </row>
    <row r="37" spans="1:60" ht="12.95" customHeight="1" x14ac:dyDescent="0.2">
      <c r="A37" s="133" t="s">
        <v>47</v>
      </c>
      <c r="B37" s="133"/>
      <c r="C37" s="133"/>
      <c r="D37" s="133"/>
      <c r="E37" s="133"/>
      <c r="F37" s="133"/>
      <c r="G37" s="133"/>
      <c r="H37" s="133"/>
      <c r="I37" s="134">
        <f>IF(AND(I27="Yes",OR(I28="Yes",I28="No")),IF(AND(I30="Daily/Day Labor",I31=0),0,IF(AND(I30="Daily/Day Labor",I31&gt;0),(I32*I35*I31*I36),(I32*I35*I36))),0)</f>
        <v>0</v>
      </c>
      <c r="J37" s="134"/>
      <c r="K37" s="134"/>
      <c r="L37" s="134"/>
      <c r="M37" s="134"/>
      <c r="N37" s="134"/>
      <c r="O37" s="134"/>
      <c r="P37" s="134">
        <f t="shared" ref="P37" si="12">IF(AND(P27="Yes",OR(P28="Yes",P28="No")),IF(AND(P30="Daily/Day Labor",P31=0),0,IF(AND(P30="Daily/Day Labor",P31&gt;0),(P32*P35*P31*P36),(P32*P35*P36))),0)</f>
        <v>0</v>
      </c>
      <c r="Q37" s="134"/>
      <c r="R37" s="134"/>
      <c r="S37" s="134"/>
      <c r="T37" s="134"/>
      <c r="U37" s="134"/>
      <c r="V37" s="134"/>
      <c r="W37" s="134">
        <f t="shared" ref="W37" si="13">IF(AND(W27="Yes",OR(W28="Yes",W28="No")),IF(AND(W30="Daily/Day Labor",W31=0),0,IF(AND(W30="Daily/Day Labor",W31&gt;0),(W32*W35*W31*W36),(W32*W35*W36))),0)</f>
        <v>0</v>
      </c>
      <c r="X37" s="134"/>
      <c r="Y37" s="134"/>
      <c r="Z37" s="134"/>
      <c r="AA37" s="134"/>
      <c r="AB37" s="134"/>
      <c r="AC37" s="134"/>
      <c r="AD37" s="134">
        <f t="shared" ref="AD37" si="14">IF(AND(AD27="Yes",OR(AD28="Yes",AD28="No")),IF(AND(AD30="Daily/Day Labor",AD31=0),0,IF(AND(AD30="Daily/Day Labor",AD31&gt;0),(AD32*AD35*AD31*AD36),(AD32*AD35*AD36))),0)</f>
        <v>0</v>
      </c>
      <c r="AE37" s="134"/>
      <c r="AF37" s="134"/>
      <c r="AG37" s="134"/>
      <c r="AH37" s="134"/>
      <c r="AI37" s="134"/>
      <c r="AJ37" s="134"/>
      <c r="AK37" s="2">
        <f>SUM(I37:AJ37)-SUM(AR28:AU28)</f>
        <v>0</v>
      </c>
      <c r="BA37" s="51" t="str">
        <f>'Line 2'!AK5</f>
        <v/>
      </c>
      <c r="BB37" s="40">
        <f>'Line 2'!AL5</f>
        <v>0</v>
      </c>
      <c r="BC37" s="42" t="str">
        <f t="array" ref="BC37">IFERROR(INDEX($BA$3:$BA$44,MATCH(0,COUNTIF($BC$2:BC36,$BA$3:$BA$44&amp;"")+IF($BA$3:$BA$44="",1,0),0)),"")</f>
        <v/>
      </c>
      <c r="BD37" s="43" t="str">
        <f t="shared" si="3"/>
        <v/>
      </c>
      <c r="BE37" s="50" t="str">
        <f t="shared" si="4"/>
        <v/>
      </c>
      <c r="BF37" s="62" t="s">
        <v>216</v>
      </c>
      <c r="BG37" s="68" t="str">
        <f t="shared" si="5"/>
        <v/>
      </c>
      <c r="BH37" s="2">
        <f t="array" ref="BH37">MAX(IF($BA$3:$BA$44=BC37,$BB$3:$BB$44))</f>
        <v>0</v>
      </c>
    </row>
    <row r="38" spans="1:60" ht="12.95" customHeight="1" x14ac:dyDescent="0.2">
      <c r="I38" s="154" t="str">
        <f>IF(AR28&gt;0,"See note at the end of this tab","")</f>
        <v/>
      </c>
      <c r="J38" s="154"/>
      <c r="K38" s="154"/>
      <c r="L38" s="154"/>
      <c r="M38" s="154"/>
      <c r="N38" s="154"/>
      <c r="O38" s="154"/>
      <c r="P38" s="154" t="str">
        <f>IF(AS28&gt;0,"See note at the end of this tab","")</f>
        <v/>
      </c>
      <c r="Q38" s="154"/>
      <c r="R38" s="154"/>
      <c r="S38" s="154"/>
      <c r="T38" s="154"/>
      <c r="U38" s="154"/>
      <c r="V38" s="154"/>
      <c r="W38" s="154" t="str">
        <f>IF(AT28&gt;0,"See note at the end of this tab","")</f>
        <v/>
      </c>
      <c r="X38" s="154"/>
      <c r="Y38" s="154"/>
      <c r="Z38" s="154"/>
      <c r="AA38" s="154"/>
      <c r="AB38" s="154"/>
      <c r="AC38" s="154"/>
      <c r="AD38" s="154" t="str">
        <f>IF(AU28&gt;0,"See note at the end of this tab","")</f>
        <v/>
      </c>
      <c r="AE38" s="154"/>
      <c r="AF38" s="154"/>
      <c r="AG38" s="154"/>
      <c r="AH38" s="154"/>
      <c r="AI38" s="154"/>
      <c r="AJ38" s="154"/>
      <c r="BA38" s="51" t="str">
        <f>'Line 2'!AK6</f>
        <v/>
      </c>
      <c r="BB38" s="40">
        <f>'Line 2'!AL6</f>
        <v>0</v>
      </c>
      <c r="BC38" s="42" t="str">
        <f t="array" ref="BC38">IFERROR(INDEX($BA$3:$BA$44,MATCH(0,COUNTIF($BC$2:BC37,$BA$3:$BA$44&amp;"")+IF($BA$3:$BA$44="",1,0),0)),"")</f>
        <v/>
      </c>
      <c r="BD38" s="43" t="str">
        <f t="shared" si="3"/>
        <v/>
      </c>
      <c r="BE38" s="50" t="str">
        <f t="shared" si="4"/>
        <v/>
      </c>
      <c r="BF38" s="62" t="s">
        <v>216</v>
      </c>
      <c r="BG38" s="68" t="str">
        <f t="shared" si="5"/>
        <v/>
      </c>
      <c r="BH38" s="2">
        <f t="array" ref="BH38">MAX(IF($BA$3:$BA$44=BC38,$BB$3:$BB$44))</f>
        <v>0</v>
      </c>
    </row>
    <row r="39" spans="1:60" ht="12.95" customHeight="1" x14ac:dyDescent="0.2">
      <c r="A39" s="145" t="s">
        <v>37</v>
      </c>
      <c r="B39" s="145"/>
      <c r="C39" s="145"/>
      <c r="D39" s="145"/>
      <c r="E39" s="145"/>
      <c r="F39" s="145"/>
      <c r="G39" s="145"/>
      <c r="H39" s="145"/>
      <c r="I39" s="144" t="s">
        <v>46</v>
      </c>
      <c r="J39" s="144"/>
      <c r="K39" s="144"/>
      <c r="L39" s="144"/>
      <c r="M39" s="144"/>
      <c r="N39" s="144"/>
      <c r="O39" s="144"/>
      <c r="P39" s="144" t="s">
        <v>60</v>
      </c>
      <c r="Q39" s="144"/>
      <c r="R39" s="144"/>
      <c r="S39" s="144"/>
      <c r="T39" s="144"/>
      <c r="U39" s="144"/>
      <c r="V39" s="144"/>
      <c r="W39" s="144" t="s">
        <v>67</v>
      </c>
      <c r="X39" s="144"/>
      <c r="Y39" s="144"/>
      <c r="Z39" s="144"/>
      <c r="AA39" s="144"/>
      <c r="AB39" s="144"/>
      <c r="AC39" s="144"/>
      <c r="AD39" s="144" t="s">
        <v>68</v>
      </c>
      <c r="AE39" s="144"/>
      <c r="AF39" s="144"/>
      <c r="AG39" s="144"/>
      <c r="AH39" s="144"/>
      <c r="AI39" s="144"/>
      <c r="AJ39" s="144"/>
      <c r="BA39" s="51" t="str">
        <f>'Line 2'!AK7</f>
        <v/>
      </c>
      <c r="BB39" s="40">
        <f>'Line 2'!AL7</f>
        <v>0</v>
      </c>
      <c r="BC39" s="42" t="str">
        <f t="array" ref="BC39">IFERROR(INDEX($BA$3:$BA$44,MATCH(0,COUNTIF($BC$2:BC38,$BA$3:$BA$44&amp;"")+IF($BA$3:$BA$44="",1,0),0)),"")</f>
        <v/>
      </c>
      <c r="BD39" s="43" t="str">
        <f t="shared" si="3"/>
        <v/>
      </c>
      <c r="BE39" s="50" t="str">
        <f t="shared" si="4"/>
        <v/>
      </c>
      <c r="BF39" s="62" t="s">
        <v>216</v>
      </c>
      <c r="BG39" s="68" t="str">
        <f t="shared" si="5"/>
        <v/>
      </c>
      <c r="BH39" s="2">
        <f t="array" ref="BH39">MAX(IF($BA$3:$BA$44=BC39,$BB$3:$BB$44))</f>
        <v>0</v>
      </c>
    </row>
    <row r="40" spans="1:60" ht="12.95" customHeight="1" x14ac:dyDescent="0.2">
      <c r="A40" s="135" t="s">
        <v>56</v>
      </c>
      <c r="B40" s="135"/>
      <c r="C40" s="135"/>
      <c r="D40" s="135"/>
      <c r="E40" s="135"/>
      <c r="F40" s="135"/>
      <c r="G40" s="135"/>
      <c r="H40" s="135"/>
      <c r="I40" s="143"/>
      <c r="J40" s="143"/>
      <c r="K40" s="143"/>
      <c r="L40" s="143"/>
      <c r="M40" s="143"/>
      <c r="N40" s="143"/>
      <c r="O40" s="143"/>
      <c r="P40" s="143"/>
      <c r="Q40" s="143"/>
      <c r="R40" s="143"/>
      <c r="S40" s="143"/>
      <c r="T40" s="143"/>
      <c r="U40" s="143"/>
      <c r="V40" s="143"/>
      <c r="W40" s="143"/>
      <c r="X40" s="143"/>
      <c r="Y40" s="143"/>
      <c r="Z40" s="143"/>
      <c r="AA40" s="143"/>
      <c r="AB40" s="143"/>
      <c r="AC40" s="143"/>
      <c r="AD40" s="143"/>
      <c r="AE40" s="143"/>
      <c r="AF40" s="143"/>
      <c r="AG40" s="143"/>
      <c r="AH40" s="143"/>
      <c r="AI40" s="143"/>
      <c r="AJ40" s="143"/>
      <c r="BA40" s="51" t="str">
        <f>'Line 2'!AK8</f>
        <v/>
      </c>
      <c r="BB40" s="40">
        <f>'Line 2'!AL8</f>
        <v>0</v>
      </c>
      <c r="BC40" s="42" t="str">
        <f t="array" ref="BC40">IFERROR(INDEX($BA$3:$BA$44,MATCH(0,COUNTIF($BC$2:BC39,$BA$3:$BA$44&amp;"")+IF($BA$3:$BA$44="",1,0),0)),"")</f>
        <v/>
      </c>
      <c r="BD40" s="43" t="str">
        <f t="shared" si="3"/>
        <v/>
      </c>
      <c r="BE40" s="50" t="str">
        <f t="shared" si="4"/>
        <v/>
      </c>
      <c r="BF40" s="62" t="s">
        <v>216</v>
      </c>
      <c r="BG40" s="68" t="str">
        <f t="shared" si="5"/>
        <v/>
      </c>
      <c r="BH40" s="2">
        <f t="array" ref="BH40">MAX(IF($BA$3:$BA$44=BC40,$BB$3:$BB$44))</f>
        <v>0</v>
      </c>
    </row>
    <row r="41" spans="1:60" ht="12.95" customHeight="1" x14ac:dyDescent="0.2">
      <c r="A41" s="146" t="s">
        <v>208</v>
      </c>
      <c r="B41" s="147"/>
      <c r="C41" s="147"/>
      <c r="D41" s="147"/>
      <c r="E41" s="147"/>
      <c r="F41" s="147"/>
      <c r="G41" s="147"/>
      <c r="H41" s="148"/>
      <c r="I41" s="149"/>
      <c r="J41" s="150"/>
      <c r="K41" s="150"/>
      <c r="L41" s="150"/>
      <c r="M41" s="150"/>
      <c r="N41" s="150"/>
      <c r="O41" s="151"/>
      <c r="P41" s="149"/>
      <c r="Q41" s="150"/>
      <c r="R41" s="150"/>
      <c r="S41" s="150"/>
      <c r="T41" s="150"/>
      <c r="U41" s="150"/>
      <c r="V41" s="151"/>
      <c r="W41" s="149"/>
      <c r="X41" s="150"/>
      <c r="Y41" s="150"/>
      <c r="Z41" s="150"/>
      <c r="AA41" s="150"/>
      <c r="AB41" s="150"/>
      <c r="AC41" s="151"/>
      <c r="AD41" s="149"/>
      <c r="AE41" s="150"/>
      <c r="AF41" s="150"/>
      <c r="AG41" s="150"/>
      <c r="AH41" s="150"/>
      <c r="AI41" s="150"/>
      <c r="AJ41" s="151"/>
      <c r="AK41" s="17"/>
      <c r="AR41" s="21" t="str">
        <f>IF(AND(I41="Yes",I42="Yes",I40&gt;0,AR42&gt;0),I40,"")</f>
        <v/>
      </c>
      <c r="AS41" s="21" t="str">
        <f>IF(AND(P41="Yes",P42="Yes",P40&gt;0,AS42&gt;0),P40,"")</f>
        <v/>
      </c>
      <c r="AT41" s="21" t="str">
        <f>IF(AND(W41="Yes",W42="Yes",W40&gt;0,AT42&gt;0),W40,"")</f>
        <v/>
      </c>
      <c r="AU41" s="21" t="str">
        <f>IF(AND(AD41="Yes",AD42="Yes",AD40&gt;0,AU42&gt;0),AD40,"")</f>
        <v/>
      </c>
      <c r="BA41" s="52" t="str">
        <f>'Line 8'!AW3</f>
        <v/>
      </c>
      <c r="BB41" s="41">
        <f>'Line 8'!AX3</f>
        <v>0</v>
      </c>
      <c r="BC41" s="42" t="str">
        <f t="array" ref="BC41">IFERROR(INDEX($BA$3:$BA$44,MATCH(0,COUNTIF($BC$2:BC40,$BA$3:$BA$44&amp;"")+IF($BA$3:$BA$44="",1,0),0)),"")</f>
        <v/>
      </c>
      <c r="BD41" s="43" t="str">
        <f t="shared" si="3"/>
        <v/>
      </c>
      <c r="BE41" s="50" t="str">
        <f t="shared" si="4"/>
        <v/>
      </c>
      <c r="BF41" s="62" t="s">
        <v>217</v>
      </c>
      <c r="BG41" s="68" t="str">
        <f t="shared" si="5"/>
        <v/>
      </c>
      <c r="BH41" s="2">
        <f t="array" ref="BH41">MAX(IF($BA$3:$BA$44=BC41,$BB$3:$BB$44))</f>
        <v>0</v>
      </c>
    </row>
    <row r="42" spans="1:60" ht="12.95" customHeight="1" x14ac:dyDescent="0.2">
      <c r="A42" s="146" t="s">
        <v>207</v>
      </c>
      <c r="B42" s="147"/>
      <c r="C42" s="147"/>
      <c r="D42" s="147"/>
      <c r="E42" s="147"/>
      <c r="F42" s="147"/>
      <c r="G42" s="147"/>
      <c r="H42" s="148"/>
      <c r="I42" s="149"/>
      <c r="J42" s="150"/>
      <c r="K42" s="150"/>
      <c r="L42" s="150"/>
      <c r="M42" s="150"/>
      <c r="N42" s="150"/>
      <c r="O42" s="151"/>
      <c r="P42" s="149"/>
      <c r="Q42" s="150"/>
      <c r="R42" s="150"/>
      <c r="S42" s="150"/>
      <c r="T42" s="150"/>
      <c r="U42" s="150"/>
      <c r="V42" s="151"/>
      <c r="W42" s="149"/>
      <c r="X42" s="150"/>
      <c r="Y42" s="150"/>
      <c r="Z42" s="150"/>
      <c r="AA42" s="150"/>
      <c r="AB42" s="150"/>
      <c r="AC42" s="151"/>
      <c r="AD42" s="149"/>
      <c r="AE42" s="150"/>
      <c r="AF42" s="150"/>
      <c r="AG42" s="150"/>
      <c r="AH42" s="150"/>
      <c r="AI42" s="150"/>
      <c r="AJ42" s="151"/>
      <c r="AK42" s="17"/>
      <c r="AR42" s="22">
        <f>IF(AND(I41="Yes",I42="Yes",I40&gt;0),I52,0)</f>
        <v>0</v>
      </c>
      <c r="AS42" s="22">
        <f>IF(AND(P41="Yes",P42="Yes",P40&gt;0),P52,0)</f>
        <v>0</v>
      </c>
      <c r="AT42" s="22">
        <f>IF(AND(W41="Yes",W42="Yes",W40&gt;0),W52,0)</f>
        <v>0</v>
      </c>
      <c r="AU42" s="22">
        <f>IF(AND(AD41="Yes",AD42="Yes",AD40&gt;0),AD52,0)</f>
        <v>0</v>
      </c>
      <c r="BA42" s="52" t="str">
        <f>'Line 8'!AW4</f>
        <v/>
      </c>
      <c r="BB42" s="41">
        <f>'Line 8'!AX4</f>
        <v>0</v>
      </c>
      <c r="BC42" s="42" t="str">
        <f t="array" ref="BC42">IFERROR(INDEX($BA$3:$BA$44,MATCH(0,COUNTIF($BC$2:BC41,$BA$3:$BA$44&amp;"")+IF($BA$3:$BA$44="",1,0),0)),"")</f>
        <v/>
      </c>
      <c r="BD42" s="43" t="str">
        <f t="shared" si="3"/>
        <v/>
      </c>
      <c r="BE42" s="50" t="str">
        <f t="shared" si="4"/>
        <v/>
      </c>
      <c r="BF42" s="62" t="s">
        <v>217</v>
      </c>
      <c r="BG42" s="68" t="str">
        <f t="shared" si="5"/>
        <v/>
      </c>
      <c r="BH42" s="2">
        <f t="array" ref="BH42">MAX(IF($BA$3:$BA$44=BC42,$BB$3:$BB$44))</f>
        <v>0</v>
      </c>
    </row>
    <row r="43" spans="1:60" ht="12.95" customHeight="1" x14ac:dyDescent="0.2">
      <c r="A43" s="135" t="s">
        <v>55</v>
      </c>
      <c r="B43" s="135"/>
      <c r="C43" s="135"/>
      <c r="D43" s="135"/>
      <c r="E43" s="135"/>
      <c r="F43" s="135"/>
      <c r="G43" s="135"/>
      <c r="H43" s="135"/>
      <c r="I43" s="143"/>
      <c r="J43" s="143"/>
      <c r="K43" s="143"/>
      <c r="L43" s="143"/>
      <c r="M43" s="143"/>
      <c r="N43" s="143"/>
      <c r="O43" s="143"/>
      <c r="P43" s="143"/>
      <c r="Q43" s="143"/>
      <c r="R43" s="143"/>
      <c r="S43" s="143"/>
      <c r="T43" s="143"/>
      <c r="U43" s="143"/>
      <c r="V43" s="143"/>
      <c r="W43" s="143"/>
      <c r="X43" s="143"/>
      <c r="Y43" s="143"/>
      <c r="Z43" s="143"/>
      <c r="AA43" s="143"/>
      <c r="AB43" s="143"/>
      <c r="AC43" s="143"/>
      <c r="AD43" s="143"/>
      <c r="AE43" s="143"/>
      <c r="AF43" s="143"/>
      <c r="AG43" s="143"/>
      <c r="AH43" s="143"/>
      <c r="AI43" s="143"/>
      <c r="AJ43" s="143"/>
      <c r="BA43" s="52" t="str">
        <f>'Line 8'!AW5</f>
        <v/>
      </c>
      <c r="BB43" s="41">
        <f>'Line 8'!AX5</f>
        <v>0</v>
      </c>
      <c r="BC43" s="42" t="str">
        <f t="array" ref="BC43">IFERROR(INDEX($BA$3:$BA$44,MATCH(0,COUNTIF($BC$2:BC42,$BA$3:$BA$44&amp;"")+IF($BA$3:$BA$44="",1,0),0)),"")</f>
        <v/>
      </c>
      <c r="BD43" s="43" t="str">
        <f t="shared" si="3"/>
        <v/>
      </c>
      <c r="BE43" s="50" t="str">
        <f t="shared" si="4"/>
        <v/>
      </c>
      <c r="BF43" s="62" t="s">
        <v>217</v>
      </c>
      <c r="BG43" s="68" t="str">
        <f t="shared" si="5"/>
        <v/>
      </c>
      <c r="BH43" s="2">
        <f t="array" ref="BH43">MAX(IF($BA$3:$BA$44=BC43,$BB$3:$BB$44))</f>
        <v>0</v>
      </c>
    </row>
    <row r="44" spans="1:60" ht="12.95" customHeight="1" x14ac:dyDescent="0.2">
      <c r="A44" s="135" t="s">
        <v>58</v>
      </c>
      <c r="B44" s="135"/>
      <c r="C44" s="135"/>
      <c r="D44" s="135"/>
      <c r="E44" s="135"/>
      <c r="F44" s="135"/>
      <c r="G44" s="135"/>
      <c r="H44" s="135"/>
      <c r="I44" s="143"/>
      <c r="J44" s="143"/>
      <c r="K44" s="143"/>
      <c r="L44" s="143"/>
      <c r="M44" s="143"/>
      <c r="N44" s="143"/>
      <c r="O44" s="143"/>
      <c r="P44" s="143"/>
      <c r="Q44" s="143"/>
      <c r="R44" s="143"/>
      <c r="S44" s="143"/>
      <c r="T44" s="143"/>
      <c r="U44" s="143"/>
      <c r="V44" s="143"/>
      <c r="W44" s="143"/>
      <c r="X44" s="143"/>
      <c r="Y44" s="143"/>
      <c r="Z44" s="143"/>
      <c r="AA44" s="143"/>
      <c r="AB44" s="143"/>
      <c r="AC44" s="143"/>
      <c r="AD44" s="143"/>
      <c r="AE44" s="143"/>
      <c r="AF44" s="143"/>
      <c r="AG44" s="143"/>
      <c r="AH44" s="143"/>
      <c r="AI44" s="143"/>
      <c r="AJ44" s="143"/>
      <c r="BA44" s="53" t="str">
        <f>'Line 8'!AW6</f>
        <v/>
      </c>
      <c r="BB44" s="54">
        <f>'Line 8'!AX6</f>
        <v>0</v>
      </c>
      <c r="BC44" s="55" t="str">
        <f t="array" ref="BC44">IFERROR(INDEX($BA$3:$BA$44,MATCH(0,COUNTIF($BC$2:BC43,$BA$3:$BA$44&amp;"")+IF($BA$3:$BA$44="",1,0),0)),"")</f>
        <v/>
      </c>
      <c r="BD44" s="56" t="str">
        <f t="shared" si="3"/>
        <v/>
      </c>
      <c r="BE44" s="57" t="str">
        <f t="shared" si="4"/>
        <v/>
      </c>
      <c r="BF44" s="62" t="s">
        <v>217</v>
      </c>
      <c r="BG44" s="68" t="str">
        <f t="shared" si="5"/>
        <v/>
      </c>
      <c r="BH44" s="2">
        <f t="array" ref="BH44">MAX(IF($BA$3:$BA$44=BC44,$BB$3:$BB$44))</f>
        <v>0</v>
      </c>
    </row>
    <row r="45" spans="1:60" ht="12.95" customHeight="1" x14ac:dyDescent="0.2">
      <c r="A45" s="135" t="s">
        <v>63</v>
      </c>
      <c r="B45" s="135"/>
      <c r="C45" s="135"/>
      <c r="D45" s="135"/>
      <c r="E45" s="135"/>
      <c r="F45" s="135"/>
      <c r="G45" s="135"/>
      <c r="H45" s="135"/>
      <c r="I45" s="141">
        <v>0</v>
      </c>
      <c r="J45" s="141"/>
      <c r="K45" s="141"/>
      <c r="L45" s="141"/>
      <c r="M45" s="141"/>
      <c r="N45" s="141"/>
      <c r="O45" s="141"/>
      <c r="P45" s="141">
        <v>0</v>
      </c>
      <c r="Q45" s="141"/>
      <c r="R45" s="141"/>
      <c r="S45" s="141"/>
      <c r="T45" s="141"/>
      <c r="U45" s="141"/>
      <c r="V45" s="141"/>
      <c r="W45" s="141">
        <v>0</v>
      </c>
      <c r="X45" s="141"/>
      <c r="Y45" s="141"/>
      <c r="Z45" s="141"/>
      <c r="AA45" s="141"/>
      <c r="AB45" s="141"/>
      <c r="AC45" s="141"/>
      <c r="AD45" s="141">
        <v>0</v>
      </c>
      <c r="AE45" s="141"/>
      <c r="AF45" s="141"/>
      <c r="AG45" s="141"/>
      <c r="AH45" s="141"/>
      <c r="AI45" s="141"/>
      <c r="AJ45" s="141"/>
    </row>
    <row r="46" spans="1:60" ht="12.95" customHeight="1" x14ac:dyDescent="0.2">
      <c r="A46" s="135" t="s">
        <v>72</v>
      </c>
      <c r="B46" s="135"/>
      <c r="C46" s="135"/>
      <c r="D46" s="135"/>
      <c r="E46" s="135"/>
      <c r="F46" s="135"/>
      <c r="G46" s="135"/>
      <c r="H46" s="135"/>
      <c r="I46" s="142">
        <v>0</v>
      </c>
      <c r="J46" s="142"/>
      <c r="K46" s="142"/>
      <c r="L46" s="142"/>
      <c r="M46" s="142"/>
      <c r="N46" s="142"/>
      <c r="O46" s="142"/>
      <c r="P46" s="142">
        <v>0</v>
      </c>
      <c r="Q46" s="142"/>
      <c r="R46" s="142"/>
      <c r="S46" s="142"/>
      <c r="T46" s="142"/>
      <c r="U46" s="142"/>
      <c r="V46" s="142"/>
      <c r="W46" s="142">
        <v>0</v>
      </c>
      <c r="X46" s="142"/>
      <c r="Y46" s="142"/>
      <c r="Z46" s="142"/>
      <c r="AA46" s="142"/>
      <c r="AB46" s="142"/>
      <c r="AC46" s="142"/>
      <c r="AD46" s="142">
        <v>0</v>
      </c>
      <c r="AE46" s="142"/>
      <c r="AF46" s="142"/>
      <c r="AG46" s="142"/>
      <c r="AH46" s="142"/>
      <c r="AI46" s="142"/>
      <c r="AJ46" s="142"/>
    </row>
    <row r="47" spans="1:60" ht="12.95" customHeight="1" x14ac:dyDescent="0.2">
      <c r="A47" s="135" t="s">
        <v>65</v>
      </c>
      <c r="B47" s="135"/>
      <c r="C47" s="135"/>
      <c r="D47" s="135"/>
      <c r="E47" s="135"/>
      <c r="F47" s="135"/>
      <c r="G47" s="135"/>
      <c r="H47" s="135"/>
      <c r="I47" s="139">
        <v>0</v>
      </c>
      <c r="J47" s="139"/>
      <c r="K47" s="139"/>
      <c r="L47" s="139"/>
      <c r="M47" s="139"/>
      <c r="N47" s="139"/>
      <c r="O47" s="139"/>
      <c r="P47" s="139">
        <v>0</v>
      </c>
      <c r="Q47" s="139"/>
      <c r="R47" s="139"/>
      <c r="S47" s="139"/>
      <c r="T47" s="139"/>
      <c r="U47" s="139"/>
      <c r="V47" s="139"/>
      <c r="W47" s="139">
        <v>0</v>
      </c>
      <c r="X47" s="139"/>
      <c r="Y47" s="139"/>
      <c r="Z47" s="139"/>
      <c r="AA47" s="139"/>
      <c r="AB47" s="139"/>
      <c r="AC47" s="139"/>
      <c r="AD47" s="139">
        <v>0</v>
      </c>
      <c r="AE47" s="139"/>
      <c r="AF47" s="139"/>
      <c r="AG47" s="139"/>
      <c r="AH47" s="139"/>
      <c r="AI47" s="139"/>
      <c r="AJ47" s="139"/>
    </row>
    <row r="48" spans="1:60" ht="12.95" customHeight="1" x14ac:dyDescent="0.2">
      <c r="A48" s="135" t="s">
        <v>64</v>
      </c>
      <c r="B48" s="135"/>
      <c r="C48" s="135"/>
      <c r="D48" s="135"/>
      <c r="E48" s="135"/>
      <c r="F48" s="135"/>
      <c r="G48" s="135"/>
      <c r="H48" s="135"/>
      <c r="I48" s="140">
        <v>0</v>
      </c>
      <c r="J48" s="140"/>
      <c r="K48" s="140"/>
      <c r="L48" s="140"/>
      <c r="M48" s="140"/>
      <c r="N48" s="140"/>
      <c r="O48" s="140"/>
      <c r="P48" s="140">
        <v>0</v>
      </c>
      <c r="Q48" s="140"/>
      <c r="R48" s="140"/>
      <c r="S48" s="140"/>
      <c r="T48" s="140"/>
      <c r="U48" s="140"/>
      <c r="V48" s="140"/>
      <c r="W48" s="140">
        <v>0</v>
      </c>
      <c r="X48" s="140"/>
      <c r="Y48" s="140"/>
      <c r="Z48" s="140"/>
      <c r="AA48" s="140"/>
      <c r="AB48" s="140"/>
      <c r="AC48" s="140"/>
      <c r="AD48" s="140">
        <v>0</v>
      </c>
      <c r="AE48" s="140"/>
      <c r="AF48" s="140"/>
      <c r="AG48" s="140"/>
      <c r="AH48" s="140"/>
      <c r="AI48" s="140"/>
      <c r="AJ48" s="140"/>
    </row>
    <row r="49" spans="1:47" ht="12.95" customHeight="1" x14ac:dyDescent="0.2">
      <c r="A49" s="135" t="s">
        <v>73</v>
      </c>
      <c r="B49" s="135"/>
      <c r="C49" s="135"/>
      <c r="D49" s="135"/>
      <c r="E49" s="135"/>
      <c r="F49" s="135"/>
      <c r="G49" s="135"/>
      <c r="H49" s="135"/>
      <c r="I49" s="138">
        <f>IF(I46=0,0,IF(AND(I46=0,I47=0,),0,IF(AND(I46&gt;0,I47=0),0,(I46/I47))))</f>
        <v>0</v>
      </c>
      <c r="J49" s="138"/>
      <c r="K49" s="138"/>
      <c r="L49" s="138"/>
      <c r="M49" s="138"/>
      <c r="N49" s="138"/>
      <c r="O49" s="138"/>
      <c r="P49" s="138">
        <f>IF(P46=0,0,IF(AND(P46=0,P47=0,),0,IF(AND(P46&gt;0,P47=0),0,(P46/P47))))</f>
        <v>0</v>
      </c>
      <c r="Q49" s="138"/>
      <c r="R49" s="138"/>
      <c r="S49" s="138"/>
      <c r="T49" s="138"/>
      <c r="U49" s="138"/>
      <c r="V49" s="138"/>
      <c r="W49" s="138">
        <f>IF(W46=0,0,IF(AND(W46=0,W47=0,),0,IF(AND(W46&gt;0,W47=0),0,(W46/W47))))</f>
        <v>0</v>
      </c>
      <c r="X49" s="138"/>
      <c r="Y49" s="138"/>
      <c r="Z49" s="138"/>
      <c r="AA49" s="138"/>
      <c r="AB49" s="138"/>
      <c r="AC49" s="138"/>
      <c r="AD49" s="138">
        <f>IF(AD46=0,0,IF(AND(AD46=0,AD47=0,),0,IF(AND(AD46&gt;0,AD47=0),0,(AD46/AD47))))</f>
        <v>0</v>
      </c>
      <c r="AE49" s="138"/>
      <c r="AF49" s="138"/>
      <c r="AG49" s="138"/>
      <c r="AH49" s="138"/>
      <c r="AI49" s="138"/>
      <c r="AJ49" s="138"/>
    </row>
    <row r="50" spans="1:47" ht="12.95" customHeight="1" x14ac:dyDescent="0.2">
      <c r="A50" s="135" t="s">
        <v>79</v>
      </c>
      <c r="B50" s="135"/>
      <c r="C50" s="135"/>
      <c r="D50" s="135"/>
      <c r="E50" s="135"/>
      <c r="F50" s="135"/>
      <c r="G50" s="135"/>
      <c r="H50" s="135"/>
      <c r="I50" s="137">
        <f>IF(OR(I47=0,I48=0),0,I47/I48)</f>
        <v>0</v>
      </c>
      <c r="J50" s="137"/>
      <c r="K50" s="137"/>
      <c r="L50" s="137"/>
      <c r="M50" s="137"/>
      <c r="N50" s="137"/>
      <c r="O50" s="137"/>
      <c r="P50" s="137">
        <f>IF(OR(P47=0,P48=0),0,P47/P48)</f>
        <v>0</v>
      </c>
      <c r="Q50" s="137"/>
      <c r="R50" s="137"/>
      <c r="S50" s="137"/>
      <c r="T50" s="137"/>
      <c r="U50" s="137"/>
      <c r="V50" s="137"/>
      <c r="W50" s="137">
        <f>IF(OR(W47=0,W48=0),0,W47/W48)</f>
        <v>0</v>
      </c>
      <c r="X50" s="137"/>
      <c r="Y50" s="137"/>
      <c r="Z50" s="137"/>
      <c r="AA50" s="137"/>
      <c r="AB50" s="137"/>
      <c r="AC50" s="137"/>
      <c r="AD50" s="137">
        <f>IF(OR(AD47=0,AD48=0),0,AD47/AD48)</f>
        <v>0</v>
      </c>
      <c r="AE50" s="137"/>
      <c r="AF50" s="137"/>
      <c r="AG50" s="137"/>
      <c r="AH50" s="137"/>
      <c r="AI50" s="137"/>
      <c r="AJ50" s="137"/>
    </row>
    <row r="51" spans="1:47" ht="12.95" customHeight="1" x14ac:dyDescent="0.2">
      <c r="A51" s="135" t="s">
        <v>59</v>
      </c>
      <c r="B51" s="135"/>
      <c r="C51" s="135"/>
      <c r="D51" s="135"/>
      <c r="E51" s="135"/>
      <c r="F51" s="135"/>
      <c r="G51" s="135"/>
      <c r="H51" s="135"/>
      <c r="I51" s="136">
        <f>IF(I44=0,0,VLOOKUP(I44,Table_Pay_Period[],2,FALSE))</f>
        <v>0</v>
      </c>
      <c r="J51" s="136"/>
      <c r="K51" s="136"/>
      <c r="L51" s="136"/>
      <c r="M51" s="136"/>
      <c r="N51" s="136"/>
      <c r="O51" s="136"/>
      <c r="P51" s="136">
        <f>IF(P44=0,0,VLOOKUP(P44,Table_Pay_Period[],2,FALSE))</f>
        <v>0</v>
      </c>
      <c r="Q51" s="136"/>
      <c r="R51" s="136"/>
      <c r="S51" s="136"/>
      <c r="T51" s="136"/>
      <c r="U51" s="136"/>
      <c r="V51" s="136"/>
      <c r="W51" s="136">
        <f>IF(W44=0,0,VLOOKUP(W44,Table_Pay_Period[],2,FALSE))</f>
        <v>0</v>
      </c>
      <c r="X51" s="136"/>
      <c r="Y51" s="136"/>
      <c r="Z51" s="136"/>
      <c r="AA51" s="136"/>
      <c r="AB51" s="136"/>
      <c r="AC51" s="136"/>
      <c r="AD51" s="136">
        <f>IF(AD44=0,0,VLOOKUP(AD44,Table_Pay_Period[],2,FALSE))</f>
        <v>0</v>
      </c>
      <c r="AE51" s="136"/>
      <c r="AF51" s="136"/>
      <c r="AG51" s="136"/>
      <c r="AH51" s="136"/>
      <c r="AI51" s="136"/>
      <c r="AJ51" s="136"/>
    </row>
    <row r="52" spans="1:47" ht="12.95" customHeight="1" x14ac:dyDescent="0.2">
      <c r="A52" s="133" t="s">
        <v>47</v>
      </c>
      <c r="B52" s="133"/>
      <c r="C52" s="133"/>
      <c r="D52" s="133"/>
      <c r="E52" s="133"/>
      <c r="F52" s="133"/>
      <c r="G52" s="133"/>
      <c r="H52" s="133"/>
      <c r="I52" s="134">
        <f>IF(AND(I41="Yes",OR(I42="Yes",I42="No")),IF(AND(I44="Daily/Day Labor",I45=0),0,IF(AND(I44="Daily/Day Labor",I45&gt;0,I49&gt;0,I50&gt;0),(I49*I50*I45*I51),IF(AND(I44="Daily/Day Labor",I45&gt;0,I48&gt;0,I49=0,I50=0),(I46/I48)*I45*I51,IF(AND(I46=0,I47=0),0,IF(AND(I46&gt;0,I48&gt;0,I47=0),(I46/I48)*I51,IF(AND(I46&gt;0,I47&gt;0),I49*I50*I51,0)))))),0)</f>
        <v>0</v>
      </c>
      <c r="J52" s="134"/>
      <c r="K52" s="134"/>
      <c r="L52" s="134"/>
      <c r="M52" s="134"/>
      <c r="N52" s="134"/>
      <c r="O52" s="134"/>
      <c r="P52" s="134">
        <f t="shared" ref="P52" si="15">IF(AND(P41="Yes",OR(P42="Yes",P42="No")),IF(AND(P44="Daily/Day Labor",P45=0),0,IF(AND(P44="Daily/Day Labor",P45&gt;0,P49&gt;0,P50&gt;0),(P49*P50*P45*P51),IF(AND(P44="Daily/Day Labor",P45&gt;0,P48&gt;0,P49=0,P50=0),(P46/P48)*P45*P51,IF(AND(P46=0,P47=0),0,IF(AND(P46&gt;0,P48&gt;0,P47=0),(P46/P48)*P51,IF(AND(P46&gt;0,P47&gt;0),P49*P50*P51,0)))))),0)</f>
        <v>0</v>
      </c>
      <c r="Q52" s="134"/>
      <c r="R52" s="134"/>
      <c r="S52" s="134"/>
      <c r="T52" s="134"/>
      <c r="U52" s="134"/>
      <c r="V52" s="134"/>
      <c r="W52" s="134">
        <f t="shared" ref="W52" si="16">IF(AND(W41="Yes",OR(W42="Yes",W42="No")),IF(AND(W44="Daily/Day Labor",W45=0),0,IF(AND(W44="Daily/Day Labor",W45&gt;0,W49&gt;0,W50&gt;0),(W49*W50*W45*W51),IF(AND(W44="Daily/Day Labor",W45&gt;0,W48&gt;0,W49=0,W50=0),(W46/W48)*W45*W51,IF(AND(W46=0,W47=0),0,IF(AND(W46&gt;0,W48&gt;0,W47=0),(W46/W48)*W51,IF(AND(W46&gt;0,W47&gt;0),W49*W50*W51,0)))))),0)</f>
        <v>0</v>
      </c>
      <c r="X52" s="134"/>
      <c r="Y52" s="134"/>
      <c r="Z52" s="134"/>
      <c r="AA52" s="134"/>
      <c r="AB52" s="134"/>
      <c r="AC52" s="134"/>
      <c r="AD52" s="134">
        <f t="shared" ref="AD52" si="17">IF(AND(AD41="Yes",OR(AD42="Yes",AD42="No")),IF(AND(AD44="Daily/Day Labor",AD45=0),0,IF(AND(AD44="Daily/Day Labor",AD45&gt;0,AD49&gt;0,AD50&gt;0),(AD49*AD50*AD45*AD51),IF(AND(AD44="Daily/Day Labor",AD45&gt;0,AD48&gt;0,AD49=0,AD50=0),(AD46/AD48)*AD45*AD51,IF(AND(AD46=0,AD47=0),0,IF(AND(AD46&gt;0,AD48&gt;0,AD47=0),(AD46/AD48)*AD51,IF(AND(AD46&gt;0,AD47&gt;0),AD49*AD50*AD51,0)))))),0)</f>
        <v>0</v>
      </c>
      <c r="AE52" s="134"/>
      <c r="AF52" s="134"/>
      <c r="AG52" s="134"/>
      <c r="AH52" s="134"/>
      <c r="AI52" s="134"/>
      <c r="AJ52" s="134"/>
      <c r="AK52" s="2">
        <f>SUM(I52:AJ52)-SUM(AR42:AU42)</f>
        <v>0</v>
      </c>
    </row>
    <row r="53" spans="1:47" ht="12.95" customHeight="1" x14ac:dyDescent="0.2">
      <c r="I53" s="154" t="str">
        <f>IF(AR42&gt;0,"See note at the end of this tab","")</f>
        <v/>
      </c>
      <c r="J53" s="154"/>
      <c r="K53" s="154"/>
      <c r="L53" s="154"/>
      <c r="M53" s="154"/>
      <c r="N53" s="154"/>
      <c r="O53" s="154"/>
      <c r="P53" s="154" t="str">
        <f>IF(AS42&gt;0,"See note at the end of this tab","")</f>
        <v/>
      </c>
      <c r="Q53" s="154"/>
      <c r="R53" s="154"/>
      <c r="S53" s="154"/>
      <c r="T53" s="154"/>
      <c r="U53" s="154"/>
      <c r="V53" s="154"/>
      <c r="W53" s="154" t="str">
        <f>IF(AT42&gt;0,"See note at the end of this tab","")</f>
        <v/>
      </c>
      <c r="X53" s="154"/>
      <c r="Y53" s="154"/>
      <c r="Z53" s="154"/>
      <c r="AA53" s="154"/>
      <c r="AB53" s="154"/>
      <c r="AC53" s="154"/>
      <c r="AD53" s="154" t="str">
        <f>IF(AU42&gt;0,"See note at the end of this tab","")</f>
        <v/>
      </c>
      <c r="AE53" s="154"/>
      <c r="AF53" s="154"/>
      <c r="AG53" s="154"/>
      <c r="AH53" s="154"/>
      <c r="AI53" s="154"/>
      <c r="AJ53" s="154"/>
    </row>
    <row r="54" spans="1:47" ht="12.95" customHeight="1" x14ac:dyDescent="0.2">
      <c r="A54" s="145" t="s">
        <v>76</v>
      </c>
      <c r="B54" s="145"/>
      <c r="C54" s="145"/>
      <c r="D54" s="145"/>
      <c r="E54" s="145"/>
      <c r="F54" s="145"/>
      <c r="G54" s="145"/>
      <c r="H54" s="145"/>
      <c r="I54" s="144" t="s">
        <v>46</v>
      </c>
      <c r="J54" s="144"/>
      <c r="K54" s="144"/>
      <c r="L54" s="144"/>
      <c r="M54" s="144"/>
      <c r="N54" s="144"/>
      <c r="O54" s="144"/>
      <c r="P54" s="144" t="s">
        <v>60</v>
      </c>
      <c r="Q54" s="144"/>
      <c r="R54" s="144"/>
      <c r="S54" s="144"/>
      <c r="T54" s="144"/>
      <c r="U54" s="144"/>
      <c r="V54" s="144"/>
      <c r="W54" s="144" t="s">
        <v>67</v>
      </c>
      <c r="X54" s="144"/>
      <c r="Y54" s="144"/>
      <c r="Z54" s="144"/>
      <c r="AA54" s="144"/>
      <c r="AB54" s="144"/>
      <c r="AC54" s="144"/>
      <c r="AD54" s="144" t="s">
        <v>68</v>
      </c>
      <c r="AE54" s="144"/>
      <c r="AF54" s="144"/>
      <c r="AG54" s="144"/>
      <c r="AH54" s="144"/>
      <c r="AI54" s="144"/>
      <c r="AJ54" s="144"/>
    </row>
    <row r="55" spans="1:47" ht="12.95" customHeight="1" x14ac:dyDescent="0.2">
      <c r="A55" s="135" t="s">
        <v>56</v>
      </c>
      <c r="B55" s="135"/>
      <c r="C55" s="135"/>
      <c r="D55" s="135"/>
      <c r="E55" s="135"/>
      <c r="F55" s="135"/>
      <c r="G55" s="135"/>
      <c r="H55" s="135"/>
      <c r="I55" s="152"/>
      <c r="J55" s="152"/>
      <c r="K55" s="152"/>
      <c r="L55" s="152"/>
      <c r="M55" s="152"/>
      <c r="N55" s="152"/>
      <c r="O55" s="152"/>
      <c r="P55" s="152"/>
      <c r="Q55" s="152"/>
      <c r="R55" s="152"/>
      <c r="S55" s="152"/>
      <c r="T55" s="152"/>
      <c r="U55" s="152"/>
      <c r="V55" s="152"/>
      <c r="W55" s="152"/>
      <c r="X55" s="152"/>
      <c r="Y55" s="152"/>
      <c r="Z55" s="152"/>
      <c r="AA55" s="152"/>
      <c r="AB55" s="152"/>
      <c r="AC55" s="152"/>
      <c r="AD55" s="152"/>
      <c r="AE55" s="152"/>
      <c r="AF55" s="152"/>
      <c r="AG55" s="152"/>
      <c r="AH55" s="152"/>
      <c r="AI55" s="152"/>
      <c r="AJ55" s="152"/>
    </row>
    <row r="56" spans="1:47" ht="12.95" customHeight="1" x14ac:dyDescent="0.2">
      <c r="A56" s="146" t="s">
        <v>208</v>
      </c>
      <c r="B56" s="147"/>
      <c r="C56" s="147"/>
      <c r="D56" s="147"/>
      <c r="E56" s="147"/>
      <c r="F56" s="147"/>
      <c r="G56" s="147"/>
      <c r="H56" s="148"/>
      <c r="I56" s="149"/>
      <c r="J56" s="150"/>
      <c r="K56" s="150"/>
      <c r="L56" s="150"/>
      <c r="M56" s="150"/>
      <c r="N56" s="150"/>
      <c r="O56" s="151"/>
      <c r="P56" s="149"/>
      <c r="Q56" s="150"/>
      <c r="R56" s="150"/>
      <c r="S56" s="150"/>
      <c r="T56" s="150"/>
      <c r="U56" s="150"/>
      <c r="V56" s="151"/>
      <c r="W56" s="149"/>
      <c r="X56" s="150"/>
      <c r="Y56" s="150"/>
      <c r="Z56" s="150"/>
      <c r="AA56" s="150"/>
      <c r="AB56" s="150"/>
      <c r="AC56" s="151"/>
      <c r="AD56" s="149"/>
      <c r="AE56" s="150"/>
      <c r="AF56" s="150"/>
      <c r="AG56" s="150"/>
      <c r="AH56" s="150"/>
      <c r="AI56" s="150"/>
      <c r="AJ56" s="151"/>
      <c r="AK56" s="17"/>
      <c r="AR56" s="21" t="str">
        <f>IF(AND(I56="Yes",I57="Yes",I55&gt;0,AR57&gt;0),I55,"")</f>
        <v/>
      </c>
      <c r="AS56" s="21" t="str">
        <f>IF(AND(P56="Yes",P57="Yes",P55&gt;0,AS57&gt;0),P55,"")</f>
        <v/>
      </c>
      <c r="AT56" s="21" t="str">
        <f>IF(AND(W56="Yes",W57="Yes",W55&gt;0,AT57&gt;0),W55,"")</f>
        <v/>
      </c>
      <c r="AU56" s="21" t="str">
        <f>IF(AND(AD56="Yes",AD57="Yes",AD55&gt;0,AU57&gt;0),AD55,"")</f>
        <v/>
      </c>
    </row>
    <row r="57" spans="1:47" ht="12.95" customHeight="1" x14ac:dyDescent="0.2">
      <c r="A57" s="146" t="s">
        <v>207</v>
      </c>
      <c r="B57" s="147"/>
      <c r="C57" s="147"/>
      <c r="D57" s="147"/>
      <c r="E57" s="147"/>
      <c r="F57" s="147"/>
      <c r="G57" s="147"/>
      <c r="H57" s="148"/>
      <c r="I57" s="149"/>
      <c r="J57" s="150"/>
      <c r="K57" s="150"/>
      <c r="L57" s="150"/>
      <c r="M57" s="150"/>
      <c r="N57" s="150"/>
      <c r="O57" s="151"/>
      <c r="P57" s="149"/>
      <c r="Q57" s="150"/>
      <c r="R57" s="150"/>
      <c r="S57" s="150"/>
      <c r="T57" s="150"/>
      <c r="U57" s="150"/>
      <c r="V57" s="151"/>
      <c r="W57" s="149"/>
      <c r="X57" s="150"/>
      <c r="Y57" s="150"/>
      <c r="Z57" s="150"/>
      <c r="AA57" s="150"/>
      <c r="AB57" s="150"/>
      <c r="AC57" s="151"/>
      <c r="AD57" s="149"/>
      <c r="AE57" s="150"/>
      <c r="AF57" s="150"/>
      <c r="AG57" s="150"/>
      <c r="AH57" s="150"/>
      <c r="AI57" s="150"/>
      <c r="AJ57" s="151"/>
      <c r="AK57" s="17"/>
      <c r="AR57" s="22">
        <f>IF(AND(I56="Yes",I57="Yes",I55&gt;0),I62,0)</f>
        <v>0</v>
      </c>
      <c r="AS57" s="22">
        <f>IF(AND(P56="Yes",P57="Yes",P55&gt;0),P62,0)</f>
        <v>0</v>
      </c>
      <c r="AT57" s="22">
        <f>IF(AND(W56="Yes",W57="Yes",W55&gt;0),W62,0)</f>
        <v>0</v>
      </c>
      <c r="AU57" s="22">
        <f>IF(AND(AD56="Yes",AD57="Yes",AD55&gt;0),AD62,0)</f>
        <v>0</v>
      </c>
    </row>
    <row r="58" spans="1:47" ht="12.95" customHeight="1" x14ac:dyDescent="0.2">
      <c r="A58" s="135" t="s">
        <v>55</v>
      </c>
      <c r="B58" s="135"/>
      <c r="C58" s="135"/>
      <c r="D58" s="135"/>
      <c r="E58" s="135"/>
      <c r="F58" s="135"/>
      <c r="G58" s="135"/>
      <c r="H58" s="135"/>
      <c r="I58" s="152"/>
      <c r="J58" s="152"/>
      <c r="K58" s="152"/>
      <c r="L58" s="152"/>
      <c r="M58" s="152"/>
      <c r="N58" s="152"/>
      <c r="O58" s="152"/>
      <c r="P58" s="152"/>
      <c r="Q58" s="152"/>
      <c r="R58" s="152"/>
      <c r="S58" s="152"/>
      <c r="T58" s="152"/>
      <c r="U58" s="152"/>
      <c r="V58" s="152"/>
      <c r="W58" s="152"/>
      <c r="X58" s="152"/>
      <c r="Y58" s="152"/>
      <c r="Z58" s="152"/>
      <c r="AA58" s="152"/>
      <c r="AB58" s="152"/>
      <c r="AC58" s="152"/>
      <c r="AD58" s="152"/>
      <c r="AE58" s="152"/>
      <c r="AF58" s="152"/>
      <c r="AG58" s="152"/>
      <c r="AH58" s="152"/>
      <c r="AI58" s="152"/>
      <c r="AJ58" s="152"/>
    </row>
    <row r="59" spans="1:47" ht="12.95" customHeight="1" x14ac:dyDescent="0.2">
      <c r="A59" s="135" t="s">
        <v>186</v>
      </c>
      <c r="B59" s="135"/>
      <c r="C59" s="135"/>
      <c r="D59" s="135"/>
      <c r="E59" s="135"/>
      <c r="F59" s="135"/>
      <c r="G59" s="135"/>
      <c r="H59" s="135"/>
      <c r="I59" s="142">
        <v>0</v>
      </c>
      <c r="J59" s="142"/>
      <c r="K59" s="142"/>
      <c r="L59" s="142"/>
      <c r="M59" s="142"/>
      <c r="N59" s="142"/>
      <c r="O59" s="142"/>
      <c r="P59" s="142">
        <v>0</v>
      </c>
      <c r="Q59" s="142"/>
      <c r="R59" s="142"/>
      <c r="S59" s="142"/>
      <c r="T59" s="142"/>
      <c r="U59" s="142"/>
      <c r="V59" s="142"/>
      <c r="W59" s="142">
        <v>0</v>
      </c>
      <c r="X59" s="142"/>
      <c r="Y59" s="142"/>
      <c r="Z59" s="142"/>
      <c r="AA59" s="142"/>
      <c r="AB59" s="142"/>
      <c r="AC59" s="142"/>
      <c r="AD59" s="142">
        <v>0</v>
      </c>
      <c r="AE59" s="142"/>
      <c r="AF59" s="142"/>
      <c r="AG59" s="142"/>
      <c r="AH59" s="142"/>
      <c r="AI59" s="142"/>
      <c r="AJ59" s="142"/>
    </row>
    <row r="60" spans="1:47" ht="12.95" customHeight="1" x14ac:dyDescent="0.2">
      <c r="A60" s="135" t="s">
        <v>187</v>
      </c>
      <c r="B60" s="135"/>
      <c r="C60" s="135"/>
      <c r="D60" s="135"/>
      <c r="E60" s="135"/>
      <c r="F60" s="135"/>
      <c r="G60" s="135"/>
      <c r="H60" s="135"/>
      <c r="I60" s="153">
        <v>0</v>
      </c>
      <c r="J60" s="153"/>
      <c r="K60" s="153"/>
      <c r="L60" s="153"/>
      <c r="M60" s="153"/>
      <c r="N60" s="153"/>
      <c r="O60" s="153"/>
      <c r="P60" s="153">
        <v>0</v>
      </c>
      <c r="Q60" s="153"/>
      <c r="R60" s="153"/>
      <c r="S60" s="153"/>
      <c r="T60" s="153"/>
      <c r="U60" s="153"/>
      <c r="V60" s="153"/>
      <c r="W60" s="153">
        <v>0</v>
      </c>
      <c r="X60" s="153"/>
      <c r="Y60" s="153"/>
      <c r="Z60" s="153"/>
      <c r="AA60" s="153"/>
      <c r="AB60" s="153"/>
      <c r="AC60" s="153"/>
      <c r="AD60" s="153">
        <v>0</v>
      </c>
      <c r="AE60" s="153"/>
      <c r="AF60" s="153"/>
      <c r="AG60" s="153"/>
      <c r="AH60" s="153"/>
      <c r="AI60" s="153"/>
      <c r="AJ60" s="153"/>
    </row>
    <row r="61" spans="1:47" ht="12.95" customHeight="1" x14ac:dyDescent="0.2">
      <c r="A61" s="135" t="s">
        <v>59</v>
      </c>
      <c r="B61" s="135"/>
      <c r="C61" s="135"/>
      <c r="D61" s="135"/>
      <c r="E61" s="135"/>
      <c r="F61" s="135"/>
      <c r="G61" s="135"/>
      <c r="H61" s="135"/>
      <c r="I61" s="136">
        <v>52</v>
      </c>
      <c r="J61" s="136"/>
      <c r="K61" s="136"/>
      <c r="L61" s="136"/>
      <c r="M61" s="136"/>
      <c r="N61" s="136"/>
      <c r="O61" s="136"/>
      <c r="P61" s="136">
        <v>52</v>
      </c>
      <c r="Q61" s="136"/>
      <c r="R61" s="136"/>
      <c r="S61" s="136"/>
      <c r="T61" s="136"/>
      <c r="U61" s="136"/>
      <c r="V61" s="136"/>
      <c r="W61" s="136">
        <v>52</v>
      </c>
      <c r="X61" s="136"/>
      <c r="Y61" s="136"/>
      <c r="Z61" s="136"/>
      <c r="AA61" s="136"/>
      <c r="AB61" s="136"/>
      <c r="AC61" s="136"/>
      <c r="AD61" s="136">
        <v>52</v>
      </c>
      <c r="AE61" s="136"/>
      <c r="AF61" s="136"/>
      <c r="AG61" s="136"/>
      <c r="AH61" s="136"/>
      <c r="AI61" s="136"/>
      <c r="AJ61" s="136"/>
    </row>
    <row r="62" spans="1:47" ht="12.95" customHeight="1" x14ac:dyDescent="0.2">
      <c r="A62" s="133" t="s">
        <v>47</v>
      </c>
      <c r="B62" s="133"/>
      <c r="C62" s="133"/>
      <c r="D62" s="133"/>
      <c r="E62" s="133"/>
      <c r="F62" s="133"/>
      <c r="G62" s="133"/>
      <c r="H62" s="133"/>
      <c r="I62" s="134">
        <f>IF(AND(I56="Yes",OR(I57="Yes",I57="Yes")),IF(AND(I59=0,I60=0),0,I59*I60*I61),0)</f>
        <v>0</v>
      </c>
      <c r="J62" s="134"/>
      <c r="K62" s="134"/>
      <c r="L62" s="134"/>
      <c r="M62" s="134"/>
      <c r="N62" s="134"/>
      <c r="O62" s="134"/>
      <c r="P62" s="134">
        <f t="shared" ref="P62" si="18">IF(AND(P56="Yes",OR(P57="Yes",P57="Yes")),IF(AND(P59=0,P60=0),0,P59*P60*P61),0)</f>
        <v>0</v>
      </c>
      <c r="Q62" s="134"/>
      <c r="R62" s="134"/>
      <c r="S62" s="134"/>
      <c r="T62" s="134"/>
      <c r="U62" s="134"/>
      <c r="V62" s="134"/>
      <c r="W62" s="134">
        <f t="shared" ref="W62" si="19">IF(AND(W56="Yes",OR(W57="Yes",W57="Yes")),IF(AND(W59=0,W60=0),0,W59*W60*W61),0)</f>
        <v>0</v>
      </c>
      <c r="X62" s="134"/>
      <c r="Y62" s="134"/>
      <c r="Z62" s="134"/>
      <c r="AA62" s="134"/>
      <c r="AB62" s="134"/>
      <c r="AC62" s="134"/>
      <c r="AD62" s="134">
        <f t="shared" ref="AD62" si="20">IF(AND(AD56="Yes",OR(AD57="Yes",AD57="Yes")),IF(AND(AD59=0,AD60=0),0,AD59*AD60*AD61),0)</f>
        <v>0</v>
      </c>
      <c r="AE62" s="134"/>
      <c r="AF62" s="134"/>
      <c r="AG62" s="134"/>
      <c r="AH62" s="134"/>
      <c r="AI62" s="134"/>
      <c r="AJ62" s="134"/>
      <c r="AK62" s="2">
        <f>SUM(I62:AJ62)-SUM(AR57:AU57)</f>
        <v>0</v>
      </c>
    </row>
    <row r="63" spans="1:47" ht="12.95" customHeight="1" x14ac:dyDescent="0.2">
      <c r="I63" s="154" t="str">
        <f>IF(AR57&gt;0,"See note at the end of this tab","")</f>
        <v/>
      </c>
      <c r="J63" s="154"/>
      <c r="K63" s="154"/>
      <c r="L63" s="154"/>
      <c r="M63" s="154"/>
      <c r="N63" s="154"/>
      <c r="O63" s="154"/>
      <c r="P63" s="154" t="str">
        <f>IF(AS57&gt;0,"See note at the end of this tab","")</f>
        <v/>
      </c>
      <c r="Q63" s="154"/>
      <c r="R63" s="154"/>
      <c r="S63" s="154"/>
      <c r="T63" s="154"/>
      <c r="U63" s="154"/>
      <c r="V63" s="154"/>
      <c r="W63" s="154" t="str">
        <f>IF(AT57&gt;0,"See note at the end of this tab","")</f>
        <v/>
      </c>
      <c r="X63" s="154"/>
      <c r="Y63" s="154"/>
      <c r="Z63" s="154"/>
      <c r="AA63" s="154"/>
      <c r="AB63" s="154"/>
      <c r="AC63" s="154"/>
      <c r="AD63" s="154" t="str">
        <f>IF(AU57&gt;0,"See note at the end of this tab","")</f>
        <v/>
      </c>
      <c r="AE63" s="154"/>
      <c r="AF63" s="154"/>
      <c r="AG63" s="154"/>
      <c r="AH63" s="154"/>
      <c r="AI63" s="154"/>
      <c r="AJ63" s="154"/>
    </row>
    <row r="64" spans="1:47" ht="12.95" customHeight="1" x14ac:dyDescent="0.2">
      <c r="A64" s="145" t="s">
        <v>39</v>
      </c>
      <c r="B64" s="145"/>
      <c r="C64" s="145"/>
      <c r="D64" s="145"/>
      <c r="E64" s="145"/>
      <c r="F64" s="145"/>
      <c r="G64" s="145"/>
      <c r="H64" s="145"/>
      <c r="I64" s="144" t="s">
        <v>46</v>
      </c>
      <c r="J64" s="144"/>
      <c r="K64" s="144"/>
      <c r="L64" s="144"/>
      <c r="M64" s="144"/>
      <c r="N64" s="144"/>
      <c r="O64" s="144"/>
      <c r="P64" s="144" t="s">
        <v>60</v>
      </c>
      <c r="Q64" s="144"/>
      <c r="R64" s="144"/>
      <c r="S64" s="144"/>
      <c r="T64" s="144"/>
      <c r="U64" s="144"/>
      <c r="V64" s="144"/>
      <c r="W64" s="144" t="s">
        <v>67</v>
      </c>
      <c r="X64" s="144"/>
      <c r="Y64" s="144"/>
      <c r="Z64" s="144"/>
      <c r="AA64" s="144"/>
      <c r="AB64" s="144"/>
      <c r="AC64" s="144"/>
      <c r="AD64" s="144" t="s">
        <v>68</v>
      </c>
      <c r="AE64" s="144"/>
      <c r="AF64" s="144"/>
      <c r="AG64" s="144"/>
      <c r="AH64" s="144"/>
      <c r="AI64" s="144"/>
      <c r="AJ64" s="144"/>
    </row>
    <row r="65" spans="1:47" ht="12.95" customHeight="1" x14ac:dyDescent="0.2">
      <c r="A65" s="135" t="s">
        <v>56</v>
      </c>
      <c r="B65" s="135"/>
      <c r="C65" s="135"/>
      <c r="D65" s="135"/>
      <c r="E65" s="135"/>
      <c r="F65" s="135"/>
      <c r="G65" s="135"/>
      <c r="H65" s="135"/>
      <c r="I65" s="143"/>
      <c r="J65" s="143"/>
      <c r="K65" s="143"/>
      <c r="L65" s="143"/>
      <c r="M65" s="143"/>
      <c r="N65" s="143"/>
      <c r="O65" s="143"/>
      <c r="P65" s="143"/>
      <c r="Q65" s="143"/>
      <c r="R65" s="143"/>
      <c r="S65" s="143"/>
      <c r="T65" s="143"/>
      <c r="U65" s="143"/>
      <c r="V65" s="143"/>
      <c r="W65" s="143"/>
      <c r="X65" s="143"/>
      <c r="Y65" s="143"/>
      <c r="Z65" s="143"/>
      <c r="AA65" s="143"/>
      <c r="AB65" s="143"/>
      <c r="AC65" s="143"/>
      <c r="AD65" s="143"/>
      <c r="AE65" s="143"/>
      <c r="AF65" s="143"/>
      <c r="AG65" s="143"/>
      <c r="AH65" s="143"/>
      <c r="AI65" s="143"/>
      <c r="AJ65" s="143"/>
    </row>
    <row r="66" spans="1:47" ht="12.95" customHeight="1" x14ac:dyDescent="0.2">
      <c r="A66" s="146" t="s">
        <v>208</v>
      </c>
      <c r="B66" s="147"/>
      <c r="C66" s="147"/>
      <c r="D66" s="147"/>
      <c r="E66" s="147"/>
      <c r="F66" s="147"/>
      <c r="G66" s="147"/>
      <c r="H66" s="148"/>
      <c r="I66" s="149"/>
      <c r="J66" s="150"/>
      <c r="K66" s="150"/>
      <c r="L66" s="150"/>
      <c r="M66" s="150"/>
      <c r="N66" s="150"/>
      <c r="O66" s="151"/>
      <c r="P66" s="149"/>
      <c r="Q66" s="150"/>
      <c r="R66" s="150"/>
      <c r="S66" s="150"/>
      <c r="T66" s="150"/>
      <c r="U66" s="150"/>
      <c r="V66" s="151"/>
      <c r="W66" s="149"/>
      <c r="X66" s="150"/>
      <c r="Y66" s="150"/>
      <c r="Z66" s="150"/>
      <c r="AA66" s="150"/>
      <c r="AB66" s="150"/>
      <c r="AC66" s="151"/>
      <c r="AD66" s="149"/>
      <c r="AE66" s="150"/>
      <c r="AF66" s="150"/>
      <c r="AG66" s="150"/>
      <c r="AH66" s="150"/>
      <c r="AI66" s="150"/>
      <c r="AJ66" s="151"/>
      <c r="AK66" s="17"/>
      <c r="AR66" s="21" t="str">
        <f>IF(AND(I66="Yes",I67="Yes",I65&gt;0,AR67&gt;0),I65,"")</f>
        <v/>
      </c>
      <c r="AS66" s="21" t="str">
        <f>IF(AND(P66="Yes",P67="Yes",P65&gt;0,AS67&gt;0),P65,"")</f>
        <v/>
      </c>
      <c r="AT66" s="21" t="str">
        <f>IF(AND(W66="Yes",W67="Yes",W65&gt;0,AT67&gt;0),W65,"")</f>
        <v/>
      </c>
      <c r="AU66" s="21" t="str">
        <f>IF(AND(AD66="Yes",AD67="Yes",AD65&gt;0,AU67&gt;0),AD65,"")</f>
        <v/>
      </c>
    </row>
    <row r="67" spans="1:47" ht="12.95" customHeight="1" x14ac:dyDescent="0.2">
      <c r="A67" s="146" t="s">
        <v>207</v>
      </c>
      <c r="B67" s="147"/>
      <c r="C67" s="147"/>
      <c r="D67" s="147"/>
      <c r="E67" s="147"/>
      <c r="F67" s="147"/>
      <c r="G67" s="147"/>
      <c r="H67" s="148"/>
      <c r="I67" s="149"/>
      <c r="J67" s="150"/>
      <c r="K67" s="150"/>
      <c r="L67" s="150"/>
      <c r="M67" s="150"/>
      <c r="N67" s="150"/>
      <c r="O67" s="151"/>
      <c r="P67" s="149"/>
      <c r="Q67" s="150"/>
      <c r="R67" s="150"/>
      <c r="S67" s="150"/>
      <c r="T67" s="150"/>
      <c r="U67" s="150"/>
      <c r="V67" s="151"/>
      <c r="W67" s="149"/>
      <c r="X67" s="150"/>
      <c r="Y67" s="150"/>
      <c r="Z67" s="150"/>
      <c r="AA67" s="150"/>
      <c r="AB67" s="150"/>
      <c r="AC67" s="151"/>
      <c r="AD67" s="149"/>
      <c r="AE67" s="150"/>
      <c r="AF67" s="150"/>
      <c r="AG67" s="150"/>
      <c r="AH67" s="150"/>
      <c r="AI67" s="150"/>
      <c r="AJ67" s="151"/>
      <c r="AK67" s="17"/>
      <c r="AR67" s="22">
        <f>IF(AND(I66="Yes",I67="Yes",I65&gt;0),I77,0)</f>
        <v>0</v>
      </c>
      <c r="AS67" s="22">
        <f>IF(AND(P66="Yes",P67="Yes",P65&gt;0),P77,0)</f>
        <v>0</v>
      </c>
      <c r="AT67" s="22">
        <f>IF(AND(W66="Yes",W67="Yes",W65&gt;0),W77,0)</f>
        <v>0</v>
      </c>
      <c r="AU67" s="22">
        <f>IF(AND(AD66="Yes",AD67="Yes",AD65&gt;0),AD77,0)</f>
        <v>0</v>
      </c>
    </row>
    <row r="68" spans="1:47" ht="12.95" customHeight="1" x14ac:dyDescent="0.2">
      <c r="A68" s="135" t="s">
        <v>55</v>
      </c>
      <c r="B68" s="135"/>
      <c r="C68" s="135"/>
      <c r="D68" s="135"/>
      <c r="E68" s="135"/>
      <c r="F68" s="135"/>
      <c r="G68" s="135"/>
      <c r="H68" s="135"/>
      <c r="I68" s="143"/>
      <c r="J68" s="143"/>
      <c r="K68" s="143"/>
      <c r="L68" s="143"/>
      <c r="M68" s="143"/>
      <c r="N68" s="143"/>
      <c r="O68" s="143"/>
      <c r="P68" s="143"/>
      <c r="Q68" s="143"/>
      <c r="R68" s="143"/>
      <c r="S68" s="143"/>
      <c r="T68" s="143"/>
      <c r="U68" s="143"/>
      <c r="V68" s="143"/>
      <c r="W68" s="143"/>
      <c r="X68" s="143"/>
      <c r="Y68" s="143"/>
      <c r="Z68" s="143"/>
      <c r="AA68" s="143"/>
      <c r="AB68" s="143"/>
      <c r="AC68" s="143"/>
      <c r="AD68" s="143"/>
      <c r="AE68" s="143"/>
      <c r="AF68" s="143"/>
      <c r="AG68" s="143"/>
      <c r="AH68" s="143"/>
      <c r="AI68" s="143"/>
      <c r="AJ68" s="143"/>
    </row>
    <row r="69" spans="1:47" ht="12.95" customHeight="1" x14ac:dyDescent="0.2">
      <c r="A69" s="135" t="s">
        <v>58</v>
      </c>
      <c r="B69" s="135"/>
      <c r="C69" s="135"/>
      <c r="D69" s="135"/>
      <c r="E69" s="135"/>
      <c r="F69" s="135"/>
      <c r="G69" s="135"/>
      <c r="H69" s="135"/>
      <c r="I69" s="143"/>
      <c r="J69" s="143"/>
      <c r="K69" s="143"/>
      <c r="L69" s="143"/>
      <c r="M69" s="143"/>
      <c r="N69" s="143"/>
      <c r="O69" s="143"/>
      <c r="P69" s="143"/>
      <c r="Q69" s="143"/>
      <c r="R69" s="143"/>
      <c r="S69" s="143"/>
      <c r="T69" s="143"/>
      <c r="U69" s="143"/>
      <c r="V69" s="143"/>
      <c r="W69" s="143"/>
      <c r="X69" s="143"/>
      <c r="Y69" s="143"/>
      <c r="Z69" s="143"/>
      <c r="AA69" s="143"/>
      <c r="AB69" s="143"/>
      <c r="AC69" s="143"/>
      <c r="AD69" s="143"/>
      <c r="AE69" s="143"/>
      <c r="AF69" s="143"/>
      <c r="AG69" s="143"/>
      <c r="AH69" s="143"/>
      <c r="AI69" s="143"/>
      <c r="AJ69" s="143"/>
    </row>
    <row r="70" spans="1:47" ht="12.95" customHeight="1" x14ac:dyDescent="0.2">
      <c r="A70" s="135" t="s">
        <v>63</v>
      </c>
      <c r="B70" s="135"/>
      <c r="C70" s="135"/>
      <c r="D70" s="135"/>
      <c r="E70" s="135"/>
      <c r="F70" s="135"/>
      <c r="G70" s="135"/>
      <c r="H70" s="135"/>
      <c r="I70" s="141">
        <v>0</v>
      </c>
      <c r="J70" s="141"/>
      <c r="K70" s="141"/>
      <c r="L70" s="141"/>
      <c r="M70" s="141"/>
      <c r="N70" s="141"/>
      <c r="O70" s="141"/>
      <c r="P70" s="141">
        <v>0</v>
      </c>
      <c r="Q70" s="141"/>
      <c r="R70" s="141"/>
      <c r="S70" s="141"/>
      <c r="T70" s="141"/>
      <c r="U70" s="141"/>
      <c r="V70" s="141"/>
      <c r="W70" s="141">
        <v>0</v>
      </c>
      <c r="X70" s="141"/>
      <c r="Y70" s="141"/>
      <c r="Z70" s="141"/>
      <c r="AA70" s="141"/>
      <c r="AB70" s="141"/>
      <c r="AC70" s="141"/>
      <c r="AD70" s="141">
        <v>0</v>
      </c>
      <c r="AE70" s="141"/>
      <c r="AF70" s="141"/>
      <c r="AG70" s="141"/>
      <c r="AH70" s="141"/>
      <c r="AI70" s="141"/>
      <c r="AJ70" s="141"/>
    </row>
    <row r="71" spans="1:47" ht="12.95" customHeight="1" x14ac:dyDescent="0.2">
      <c r="A71" s="135" t="s">
        <v>70</v>
      </c>
      <c r="B71" s="135"/>
      <c r="C71" s="135"/>
      <c r="D71" s="135"/>
      <c r="E71" s="135"/>
      <c r="F71" s="135"/>
      <c r="G71" s="135"/>
      <c r="H71" s="135"/>
      <c r="I71" s="142">
        <v>0</v>
      </c>
      <c r="J71" s="142"/>
      <c r="K71" s="142"/>
      <c r="L71" s="142"/>
      <c r="M71" s="142"/>
      <c r="N71" s="142"/>
      <c r="O71" s="142"/>
      <c r="P71" s="142">
        <v>0</v>
      </c>
      <c r="Q71" s="142"/>
      <c r="R71" s="142"/>
      <c r="S71" s="142"/>
      <c r="T71" s="142"/>
      <c r="U71" s="142"/>
      <c r="V71" s="142"/>
      <c r="W71" s="142">
        <v>0</v>
      </c>
      <c r="X71" s="142"/>
      <c r="Y71" s="142"/>
      <c r="Z71" s="142"/>
      <c r="AA71" s="142"/>
      <c r="AB71" s="142"/>
      <c r="AC71" s="142"/>
      <c r="AD71" s="142">
        <v>0</v>
      </c>
      <c r="AE71" s="142"/>
      <c r="AF71" s="142"/>
      <c r="AG71" s="142"/>
      <c r="AH71" s="142"/>
      <c r="AI71" s="142"/>
      <c r="AJ71" s="142"/>
    </row>
    <row r="72" spans="1:47" ht="12.95" customHeight="1" x14ac:dyDescent="0.2">
      <c r="A72" s="135" t="s">
        <v>65</v>
      </c>
      <c r="B72" s="135"/>
      <c r="C72" s="135"/>
      <c r="D72" s="135"/>
      <c r="E72" s="135"/>
      <c r="F72" s="135"/>
      <c r="G72" s="135"/>
      <c r="H72" s="135"/>
      <c r="I72" s="139">
        <v>0</v>
      </c>
      <c r="J72" s="139"/>
      <c r="K72" s="139"/>
      <c r="L72" s="139"/>
      <c r="M72" s="139"/>
      <c r="N72" s="139"/>
      <c r="O72" s="139"/>
      <c r="P72" s="139">
        <v>0</v>
      </c>
      <c r="Q72" s="139"/>
      <c r="R72" s="139"/>
      <c r="S72" s="139"/>
      <c r="T72" s="139"/>
      <c r="U72" s="139"/>
      <c r="V72" s="139"/>
      <c r="W72" s="139">
        <v>0</v>
      </c>
      <c r="X72" s="139"/>
      <c r="Y72" s="139"/>
      <c r="Z72" s="139"/>
      <c r="AA72" s="139"/>
      <c r="AB72" s="139"/>
      <c r="AC72" s="139"/>
      <c r="AD72" s="139">
        <v>0</v>
      </c>
      <c r="AE72" s="139"/>
      <c r="AF72" s="139"/>
      <c r="AG72" s="139"/>
      <c r="AH72" s="139"/>
      <c r="AI72" s="139"/>
      <c r="AJ72" s="139"/>
    </row>
    <row r="73" spans="1:47" ht="12.95" customHeight="1" x14ac:dyDescent="0.2">
      <c r="A73" s="135" t="s">
        <v>64</v>
      </c>
      <c r="B73" s="135"/>
      <c r="C73" s="135"/>
      <c r="D73" s="135"/>
      <c r="E73" s="135"/>
      <c r="F73" s="135"/>
      <c r="G73" s="135"/>
      <c r="H73" s="135"/>
      <c r="I73" s="140">
        <v>0</v>
      </c>
      <c r="J73" s="140"/>
      <c r="K73" s="140"/>
      <c r="L73" s="140"/>
      <c r="M73" s="140"/>
      <c r="N73" s="140"/>
      <c r="O73" s="140"/>
      <c r="P73" s="140">
        <v>0</v>
      </c>
      <c r="Q73" s="140"/>
      <c r="R73" s="140"/>
      <c r="S73" s="140"/>
      <c r="T73" s="140"/>
      <c r="U73" s="140"/>
      <c r="V73" s="140"/>
      <c r="W73" s="140">
        <v>0</v>
      </c>
      <c r="X73" s="140"/>
      <c r="Y73" s="140"/>
      <c r="Z73" s="140"/>
      <c r="AA73" s="140"/>
      <c r="AB73" s="140"/>
      <c r="AC73" s="140"/>
      <c r="AD73" s="140">
        <v>0</v>
      </c>
      <c r="AE73" s="140"/>
      <c r="AF73" s="140"/>
      <c r="AG73" s="140"/>
      <c r="AH73" s="140"/>
      <c r="AI73" s="140"/>
      <c r="AJ73" s="140"/>
    </row>
    <row r="74" spans="1:47" ht="12.95" customHeight="1" x14ac:dyDescent="0.2">
      <c r="A74" s="135" t="s">
        <v>71</v>
      </c>
      <c r="B74" s="135"/>
      <c r="C74" s="135"/>
      <c r="D74" s="135"/>
      <c r="E74" s="135"/>
      <c r="F74" s="135"/>
      <c r="G74" s="135"/>
      <c r="H74" s="135"/>
      <c r="I74" s="138">
        <f>IF(I71=0,0,IF(AND(I71=0,I72=0,),0,IF(AND(I71&gt;0,I72=0),0,(I71/I72))))</f>
        <v>0</v>
      </c>
      <c r="J74" s="138"/>
      <c r="K74" s="138"/>
      <c r="L74" s="138"/>
      <c r="M74" s="138"/>
      <c r="N74" s="138"/>
      <c r="O74" s="138"/>
      <c r="P74" s="138">
        <f>IF(P71=0,0,IF(AND(P71=0,P72=0,),0,IF(AND(P71&gt;0,P72=0),0,(P71/P72))))</f>
        <v>0</v>
      </c>
      <c r="Q74" s="138"/>
      <c r="R74" s="138"/>
      <c r="S74" s="138"/>
      <c r="T74" s="138"/>
      <c r="U74" s="138"/>
      <c r="V74" s="138"/>
      <c r="W74" s="138">
        <f>IF(W71=0,0,IF(AND(W71=0,W72=0,),0,IF(AND(W71&gt;0,W72=0),0,(W71/W72))))</f>
        <v>0</v>
      </c>
      <c r="X74" s="138"/>
      <c r="Y74" s="138"/>
      <c r="Z74" s="138"/>
      <c r="AA74" s="138"/>
      <c r="AB74" s="138"/>
      <c r="AC74" s="138"/>
      <c r="AD74" s="138">
        <f>IF(AD71=0,0,IF(AND(AD71=0,AD72=0,),0,IF(AND(AD71&gt;0,AD72=0),0,(AD71/AD72))))</f>
        <v>0</v>
      </c>
      <c r="AE74" s="138"/>
      <c r="AF74" s="138"/>
      <c r="AG74" s="138"/>
      <c r="AH74" s="138"/>
      <c r="AI74" s="138"/>
      <c r="AJ74" s="138"/>
    </row>
    <row r="75" spans="1:47" ht="12.95" customHeight="1" x14ac:dyDescent="0.2">
      <c r="A75" s="135" t="s">
        <v>74</v>
      </c>
      <c r="B75" s="135"/>
      <c r="C75" s="135"/>
      <c r="D75" s="135"/>
      <c r="E75" s="135"/>
      <c r="F75" s="135"/>
      <c r="G75" s="135"/>
      <c r="H75" s="135"/>
      <c r="I75" s="137">
        <f>IF(OR(I72=0,I73=0),0,I72/I73)</f>
        <v>0</v>
      </c>
      <c r="J75" s="137"/>
      <c r="K75" s="137"/>
      <c r="L75" s="137"/>
      <c r="M75" s="137"/>
      <c r="N75" s="137"/>
      <c r="O75" s="137"/>
      <c r="P75" s="137">
        <f>IF(OR(P72=0,P73=0),0,P72/P73)</f>
        <v>0</v>
      </c>
      <c r="Q75" s="137"/>
      <c r="R75" s="137"/>
      <c r="S75" s="137"/>
      <c r="T75" s="137"/>
      <c r="U75" s="137"/>
      <c r="V75" s="137"/>
      <c r="W75" s="137">
        <f>IF(OR(W72=0,W73=0),0,W72/W73)</f>
        <v>0</v>
      </c>
      <c r="X75" s="137"/>
      <c r="Y75" s="137"/>
      <c r="Z75" s="137"/>
      <c r="AA75" s="137"/>
      <c r="AB75" s="137"/>
      <c r="AC75" s="137"/>
      <c r="AD75" s="137">
        <f>IF(OR(AD72=0,AD73=0),0,AD72/AD73)</f>
        <v>0</v>
      </c>
      <c r="AE75" s="137"/>
      <c r="AF75" s="137"/>
      <c r="AG75" s="137"/>
      <c r="AH75" s="137"/>
      <c r="AI75" s="137"/>
      <c r="AJ75" s="137"/>
    </row>
    <row r="76" spans="1:47" ht="12.95" customHeight="1" x14ac:dyDescent="0.2">
      <c r="A76" s="135" t="s">
        <v>59</v>
      </c>
      <c r="B76" s="135"/>
      <c r="C76" s="135"/>
      <c r="D76" s="135"/>
      <c r="E76" s="135"/>
      <c r="F76" s="135"/>
      <c r="G76" s="135"/>
      <c r="H76" s="135"/>
      <c r="I76" s="136">
        <f>IF(I69=0,0,VLOOKUP(I69,Table_Pay_Period[],2,FALSE))</f>
        <v>0</v>
      </c>
      <c r="J76" s="136"/>
      <c r="K76" s="136"/>
      <c r="L76" s="136"/>
      <c r="M76" s="136"/>
      <c r="N76" s="136"/>
      <c r="O76" s="136"/>
      <c r="P76" s="136">
        <f>IF(P69=0,0,VLOOKUP(P69,Table_Pay_Period[],2,FALSE))</f>
        <v>0</v>
      </c>
      <c r="Q76" s="136"/>
      <c r="R76" s="136"/>
      <c r="S76" s="136"/>
      <c r="T76" s="136"/>
      <c r="U76" s="136"/>
      <c r="V76" s="136"/>
      <c r="W76" s="136">
        <f>IF(W69=0,0,VLOOKUP(W69,Table_Pay_Period[],2,FALSE))</f>
        <v>0</v>
      </c>
      <c r="X76" s="136"/>
      <c r="Y76" s="136"/>
      <c r="Z76" s="136"/>
      <c r="AA76" s="136"/>
      <c r="AB76" s="136"/>
      <c r="AC76" s="136"/>
      <c r="AD76" s="136">
        <f>IF(AD69=0,0,VLOOKUP(AD69,Table_Pay_Period[],2,FALSE))</f>
        <v>0</v>
      </c>
      <c r="AE76" s="136"/>
      <c r="AF76" s="136"/>
      <c r="AG76" s="136"/>
      <c r="AH76" s="136"/>
      <c r="AI76" s="136"/>
      <c r="AJ76" s="136"/>
    </row>
    <row r="77" spans="1:47" ht="12.95" customHeight="1" x14ac:dyDescent="0.2">
      <c r="A77" s="133" t="s">
        <v>47</v>
      </c>
      <c r="B77" s="133"/>
      <c r="C77" s="133"/>
      <c r="D77" s="133"/>
      <c r="E77" s="133"/>
      <c r="F77" s="133"/>
      <c r="G77" s="133"/>
      <c r="H77" s="133"/>
      <c r="I77" s="134">
        <f>IF(AND(I66="Yes",OR(I67="Yes",I67="No")),IF(AND(I69="Daily/Day Labor",I70=0),0,IF(AND(I69="Daily/Day Labor",I70&gt;0,I74&gt;0,I75&gt;0),(I74*I75*I70*I76),IF(AND(I69="Daily/Day Labor",I70&gt;0,I74=0,I75=0),(I71/I73)*I70*I76,IF(I71=0,0,IF(AND(I71=0,I72=0),0,IF(AND(I71&gt;0,I72=0),(I71/I73)*I76,IF(AND(I71&gt;0,I72&gt;0),I74*I75*I76,0))))))),0)</f>
        <v>0</v>
      </c>
      <c r="J77" s="134"/>
      <c r="K77" s="134"/>
      <c r="L77" s="134"/>
      <c r="M77" s="134"/>
      <c r="N77" s="134"/>
      <c r="O77" s="134"/>
      <c r="P77" s="134">
        <f t="shared" ref="P77" si="21">IF(AND(P66="Yes",OR(P67="Yes",P67="No")),IF(AND(P69="Daily/Day Labor",P70=0),0,IF(AND(P69="Daily/Day Labor",P70&gt;0,P74&gt;0,P75&gt;0),(P74*P75*P70*P76),IF(AND(P69="Daily/Day Labor",P70&gt;0,P74=0,P75=0),(P71/P73)*P70*P76,IF(P71=0,0,IF(AND(P71=0,P72=0),0,IF(AND(P71&gt;0,P72=0),(P71/P73)*P76,IF(AND(P71&gt;0,P72&gt;0),P74*P75*P76,0))))))),0)</f>
        <v>0</v>
      </c>
      <c r="Q77" s="134"/>
      <c r="R77" s="134"/>
      <c r="S77" s="134"/>
      <c r="T77" s="134"/>
      <c r="U77" s="134"/>
      <c r="V77" s="134"/>
      <c r="W77" s="134">
        <f t="shared" ref="W77" si="22">IF(AND(W66="Yes",OR(W67="Yes",W67="No")),IF(AND(W69="Daily/Day Labor",W70=0),0,IF(AND(W69="Daily/Day Labor",W70&gt;0,W74&gt;0,W75&gt;0),(W74*W75*W70*W76),IF(AND(W69="Daily/Day Labor",W70&gt;0,W74=0,W75=0),(W71/W73)*W70*W76,IF(W71=0,0,IF(AND(W71=0,W72=0),0,IF(AND(W71&gt;0,W72=0),(W71/W73)*W76,IF(AND(W71&gt;0,W72&gt;0),W74*W75*W76,0))))))),0)</f>
        <v>0</v>
      </c>
      <c r="X77" s="134"/>
      <c r="Y77" s="134"/>
      <c r="Z77" s="134"/>
      <c r="AA77" s="134"/>
      <c r="AB77" s="134"/>
      <c r="AC77" s="134"/>
      <c r="AD77" s="134">
        <f t="shared" ref="AD77" si="23">IF(AND(AD66="Yes",OR(AD67="Yes",AD67="No")),IF(AND(AD69="Daily/Day Labor",AD70=0),0,IF(AND(AD69="Daily/Day Labor",AD70&gt;0,AD74&gt;0,AD75&gt;0),(AD74*AD75*AD70*AD76),IF(AND(AD69="Daily/Day Labor",AD70&gt;0,AD74=0,AD75=0),(AD71/AD73)*AD70*AD76,IF(AD71=0,0,IF(AND(AD71=0,AD72=0),0,IF(AND(AD71&gt;0,AD72=0),(AD71/AD73)*AD76,IF(AND(AD71&gt;0,AD72&gt;0),AD74*AD75*AD76,0))))))),0)</f>
        <v>0</v>
      </c>
      <c r="AE77" s="134"/>
      <c r="AF77" s="134"/>
      <c r="AG77" s="134"/>
      <c r="AH77" s="134"/>
      <c r="AI77" s="134"/>
      <c r="AJ77" s="134"/>
      <c r="AK77" s="2">
        <f>SUM(I77:AJ77)-SUM(AR67:AU67)</f>
        <v>0</v>
      </c>
    </row>
    <row r="78" spans="1:47" ht="12.95" customHeight="1" x14ac:dyDescent="0.2">
      <c r="I78" s="154" t="str">
        <f>IF(AR67&gt;0,"See note at the end of this tab","")</f>
        <v/>
      </c>
      <c r="J78" s="154"/>
      <c r="K78" s="154"/>
      <c r="L78" s="154"/>
      <c r="M78" s="154"/>
      <c r="N78" s="154"/>
      <c r="O78" s="154"/>
      <c r="P78" s="154" t="str">
        <f>IF(AS67&gt;0,"See note at the end of this tab","")</f>
        <v/>
      </c>
      <c r="Q78" s="154"/>
      <c r="R78" s="154"/>
      <c r="S78" s="154"/>
      <c r="T78" s="154"/>
      <c r="U78" s="154"/>
      <c r="V78" s="154"/>
      <c r="W78" s="154" t="str">
        <f>IF(AT67&gt;0,"See note at the end of this tab","")</f>
        <v/>
      </c>
      <c r="X78" s="154"/>
      <c r="Y78" s="154"/>
      <c r="Z78" s="154"/>
      <c r="AA78" s="154"/>
      <c r="AB78" s="154"/>
      <c r="AC78" s="154"/>
      <c r="AD78" s="154" t="str">
        <f>IF(AU67&gt;0,"See note at the end of this tab","")</f>
        <v/>
      </c>
      <c r="AE78" s="154"/>
      <c r="AF78" s="154"/>
      <c r="AG78" s="154"/>
      <c r="AH78" s="154"/>
      <c r="AI78" s="154"/>
      <c r="AJ78" s="154"/>
    </row>
    <row r="79" spans="1:47" ht="12.95" customHeight="1" x14ac:dyDescent="0.2">
      <c r="A79" s="145" t="s">
        <v>90</v>
      </c>
      <c r="B79" s="145"/>
      <c r="C79" s="145"/>
      <c r="D79" s="145"/>
      <c r="E79" s="145"/>
      <c r="F79" s="145"/>
      <c r="G79" s="145"/>
      <c r="H79" s="145"/>
      <c r="I79" s="144" t="s">
        <v>46</v>
      </c>
      <c r="J79" s="144"/>
      <c r="K79" s="144"/>
      <c r="L79" s="144"/>
      <c r="M79" s="144"/>
      <c r="N79" s="144"/>
      <c r="O79" s="144"/>
      <c r="P79" s="144" t="s">
        <v>60</v>
      </c>
      <c r="Q79" s="144"/>
      <c r="R79" s="144"/>
      <c r="S79" s="144"/>
      <c r="T79" s="144"/>
      <c r="U79" s="144"/>
      <c r="V79" s="144"/>
      <c r="W79" s="144" t="s">
        <v>67</v>
      </c>
      <c r="X79" s="144"/>
      <c r="Y79" s="144"/>
      <c r="Z79" s="144"/>
      <c r="AA79" s="144"/>
      <c r="AB79" s="144"/>
      <c r="AC79" s="144"/>
      <c r="AD79" s="144" t="s">
        <v>68</v>
      </c>
      <c r="AE79" s="144"/>
      <c r="AF79" s="144"/>
      <c r="AG79" s="144"/>
      <c r="AH79" s="144"/>
      <c r="AI79" s="144"/>
      <c r="AJ79" s="144"/>
    </row>
    <row r="80" spans="1:47" ht="12.95" customHeight="1" x14ac:dyDescent="0.2">
      <c r="A80" s="135" t="s">
        <v>56</v>
      </c>
      <c r="B80" s="135"/>
      <c r="C80" s="135"/>
      <c r="D80" s="135"/>
      <c r="E80" s="135"/>
      <c r="F80" s="135"/>
      <c r="G80" s="135"/>
      <c r="H80" s="135"/>
      <c r="I80" s="143"/>
      <c r="J80" s="143"/>
      <c r="K80" s="143"/>
      <c r="L80" s="143"/>
      <c r="M80" s="143"/>
      <c r="N80" s="143"/>
      <c r="O80" s="143"/>
      <c r="P80" s="143"/>
      <c r="Q80" s="143"/>
      <c r="R80" s="143"/>
      <c r="S80" s="143"/>
      <c r="T80" s="143"/>
      <c r="U80" s="143"/>
      <c r="V80" s="143"/>
      <c r="W80" s="143"/>
      <c r="X80" s="143"/>
      <c r="Y80" s="143"/>
      <c r="Z80" s="143"/>
      <c r="AA80" s="143"/>
      <c r="AB80" s="143"/>
      <c r="AC80" s="143"/>
      <c r="AD80" s="143"/>
      <c r="AE80" s="143"/>
      <c r="AF80" s="143"/>
      <c r="AG80" s="143"/>
      <c r="AH80" s="143"/>
      <c r="AI80" s="143"/>
      <c r="AJ80" s="143"/>
    </row>
    <row r="81" spans="1:47" ht="12.95" customHeight="1" x14ac:dyDescent="0.2">
      <c r="A81" s="146" t="s">
        <v>208</v>
      </c>
      <c r="B81" s="147"/>
      <c r="C81" s="147"/>
      <c r="D81" s="147"/>
      <c r="E81" s="147"/>
      <c r="F81" s="147"/>
      <c r="G81" s="147"/>
      <c r="H81" s="148"/>
      <c r="I81" s="149"/>
      <c r="J81" s="150"/>
      <c r="K81" s="150"/>
      <c r="L81" s="150"/>
      <c r="M81" s="150"/>
      <c r="N81" s="150"/>
      <c r="O81" s="151"/>
      <c r="P81" s="149"/>
      <c r="Q81" s="150"/>
      <c r="R81" s="150"/>
      <c r="S81" s="150"/>
      <c r="T81" s="150"/>
      <c r="U81" s="150"/>
      <c r="V81" s="151"/>
      <c r="W81" s="149"/>
      <c r="X81" s="150"/>
      <c r="Y81" s="150"/>
      <c r="Z81" s="150"/>
      <c r="AA81" s="150"/>
      <c r="AB81" s="150"/>
      <c r="AC81" s="151"/>
      <c r="AD81" s="149"/>
      <c r="AE81" s="150"/>
      <c r="AF81" s="150"/>
      <c r="AG81" s="150"/>
      <c r="AH81" s="150"/>
      <c r="AI81" s="150"/>
      <c r="AJ81" s="151"/>
      <c r="AK81" s="17"/>
      <c r="AR81" s="21" t="str">
        <f>IF(AND(I81="Yes",I82="Yes",I80&gt;0,AR82&gt;0),I80,"")</f>
        <v/>
      </c>
      <c r="AS81" s="21" t="str">
        <f>IF(AND(P81="Yes",P82="Yes",P80&gt;0,AS82&gt;0),P80,"")</f>
        <v/>
      </c>
      <c r="AT81" s="21" t="str">
        <f>IF(AND(W81="Yes",W82="Yes",W80&gt;0,AT82&gt;0),W80,"")</f>
        <v/>
      </c>
      <c r="AU81" s="21" t="str">
        <f>IF(AND(AD81="Yes",AD82="Yes",AD80&gt;0,AU82&gt;0),AD80,"")</f>
        <v/>
      </c>
    </row>
    <row r="82" spans="1:47" ht="12.95" customHeight="1" x14ac:dyDescent="0.2">
      <c r="A82" s="146" t="s">
        <v>207</v>
      </c>
      <c r="B82" s="147"/>
      <c r="C82" s="147"/>
      <c r="D82" s="147"/>
      <c r="E82" s="147"/>
      <c r="F82" s="147"/>
      <c r="G82" s="147"/>
      <c r="H82" s="148"/>
      <c r="I82" s="149"/>
      <c r="J82" s="150"/>
      <c r="K82" s="150"/>
      <c r="L82" s="150"/>
      <c r="M82" s="150"/>
      <c r="N82" s="150"/>
      <c r="O82" s="151"/>
      <c r="P82" s="149"/>
      <c r="Q82" s="150"/>
      <c r="R82" s="150"/>
      <c r="S82" s="150"/>
      <c r="T82" s="150"/>
      <c r="U82" s="150"/>
      <c r="V82" s="151"/>
      <c r="W82" s="149"/>
      <c r="X82" s="150"/>
      <c r="Y82" s="150"/>
      <c r="Z82" s="150"/>
      <c r="AA82" s="150"/>
      <c r="AB82" s="150"/>
      <c r="AC82" s="151"/>
      <c r="AD82" s="149"/>
      <c r="AE82" s="150"/>
      <c r="AF82" s="150"/>
      <c r="AG82" s="150"/>
      <c r="AH82" s="150"/>
      <c r="AI82" s="150"/>
      <c r="AJ82" s="151"/>
      <c r="AK82" s="17"/>
      <c r="AR82" s="22">
        <f>IF(AND(I81="Yes",I82="Yes",I80&gt;0),I88,0)</f>
        <v>0</v>
      </c>
      <c r="AS82" s="22">
        <f>IF(AND(P81="Yes",P82="Yes",P80&gt;0),P88,0)</f>
        <v>0</v>
      </c>
      <c r="AT82" s="22">
        <f>IF(AND(W81="Yes",W82="Yes",W80&gt;0),W88,0)</f>
        <v>0</v>
      </c>
      <c r="AU82" s="22">
        <f>IF(AND(AD81="Yes",AD82="Yes",AD80&gt;0),AD88,0)</f>
        <v>0</v>
      </c>
    </row>
    <row r="83" spans="1:47" ht="12.95" customHeight="1" x14ac:dyDescent="0.2">
      <c r="A83" s="135" t="s">
        <v>55</v>
      </c>
      <c r="B83" s="135"/>
      <c r="C83" s="135"/>
      <c r="D83" s="135"/>
      <c r="E83" s="135"/>
      <c r="F83" s="135"/>
      <c r="G83" s="135"/>
      <c r="H83" s="135"/>
      <c r="I83" s="143"/>
      <c r="J83" s="143"/>
      <c r="K83" s="143"/>
      <c r="L83" s="143"/>
      <c r="M83" s="143"/>
      <c r="N83" s="143"/>
      <c r="O83" s="143"/>
      <c r="P83" s="143"/>
      <c r="Q83" s="143"/>
      <c r="R83" s="143"/>
      <c r="S83" s="143"/>
      <c r="T83" s="143"/>
      <c r="U83" s="143"/>
      <c r="V83" s="143"/>
      <c r="W83" s="143"/>
      <c r="X83" s="143"/>
      <c r="Y83" s="143"/>
      <c r="Z83" s="143"/>
      <c r="AA83" s="143"/>
      <c r="AB83" s="143"/>
      <c r="AC83" s="143"/>
      <c r="AD83" s="143"/>
      <c r="AE83" s="143"/>
      <c r="AF83" s="143"/>
      <c r="AG83" s="143"/>
      <c r="AH83" s="143"/>
      <c r="AI83" s="143"/>
      <c r="AJ83" s="143"/>
    </row>
    <row r="84" spans="1:47" ht="12.95" customHeight="1" x14ac:dyDescent="0.2">
      <c r="A84" s="135" t="s">
        <v>58</v>
      </c>
      <c r="B84" s="135"/>
      <c r="C84" s="135"/>
      <c r="D84" s="135"/>
      <c r="E84" s="135"/>
      <c r="F84" s="135"/>
      <c r="G84" s="135"/>
      <c r="H84" s="135"/>
      <c r="I84" s="143"/>
      <c r="J84" s="143"/>
      <c r="K84" s="143"/>
      <c r="L84" s="143"/>
      <c r="M84" s="143"/>
      <c r="N84" s="143"/>
      <c r="O84" s="143"/>
      <c r="P84" s="143"/>
      <c r="Q84" s="143"/>
      <c r="R84" s="143"/>
      <c r="S84" s="143"/>
      <c r="T84" s="143"/>
      <c r="U84" s="143"/>
      <c r="V84" s="143"/>
      <c r="W84" s="143"/>
      <c r="X84" s="143"/>
      <c r="Y84" s="143"/>
      <c r="Z84" s="143"/>
      <c r="AA84" s="143"/>
      <c r="AB84" s="143"/>
      <c r="AC84" s="143"/>
      <c r="AD84" s="143"/>
      <c r="AE84" s="143"/>
      <c r="AF84" s="143"/>
      <c r="AG84" s="143"/>
      <c r="AH84" s="143"/>
      <c r="AI84" s="143"/>
      <c r="AJ84" s="143"/>
    </row>
    <row r="85" spans="1:47" ht="12.95" customHeight="1" x14ac:dyDescent="0.2">
      <c r="A85" s="135" t="s">
        <v>92</v>
      </c>
      <c r="B85" s="135"/>
      <c r="C85" s="135"/>
      <c r="D85" s="135"/>
      <c r="E85" s="135"/>
      <c r="F85" s="135"/>
      <c r="G85" s="135"/>
      <c r="H85" s="135"/>
      <c r="I85" s="141">
        <v>0</v>
      </c>
      <c r="J85" s="141"/>
      <c r="K85" s="141"/>
      <c r="L85" s="141"/>
      <c r="M85" s="141"/>
      <c r="N85" s="141"/>
      <c r="O85" s="141"/>
      <c r="P85" s="141">
        <v>0</v>
      </c>
      <c r="Q85" s="141"/>
      <c r="R85" s="141"/>
      <c r="S85" s="141"/>
      <c r="T85" s="141"/>
      <c r="U85" s="141"/>
      <c r="V85" s="141"/>
      <c r="W85" s="141">
        <v>0</v>
      </c>
      <c r="X85" s="141"/>
      <c r="Y85" s="141"/>
      <c r="Z85" s="141"/>
      <c r="AA85" s="141"/>
      <c r="AB85" s="141"/>
      <c r="AC85" s="141"/>
      <c r="AD85" s="141">
        <v>0</v>
      </c>
      <c r="AE85" s="141"/>
      <c r="AF85" s="141"/>
      <c r="AG85" s="141"/>
      <c r="AH85" s="141"/>
      <c r="AI85" s="141"/>
      <c r="AJ85" s="141"/>
    </row>
    <row r="86" spans="1:47" ht="12.95" customHeight="1" x14ac:dyDescent="0.2">
      <c r="A86" s="135" t="s">
        <v>83</v>
      </c>
      <c r="B86" s="135"/>
      <c r="C86" s="135"/>
      <c r="D86" s="135"/>
      <c r="E86" s="135"/>
      <c r="F86" s="135"/>
      <c r="G86" s="135"/>
      <c r="H86" s="135"/>
      <c r="I86" s="142">
        <v>0</v>
      </c>
      <c r="J86" s="142"/>
      <c r="K86" s="142"/>
      <c r="L86" s="142"/>
      <c r="M86" s="142"/>
      <c r="N86" s="142"/>
      <c r="O86" s="142"/>
      <c r="P86" s="142">
        <v>0</v>
      </c>
      <c r="Q86" s="142"/>
      <c r="R86" s="142"/>
      <c r="S86" s="142"/>
      <c r="T86" s="142"/>
      <c r="U86" s="142"/>
      <c r="V86" s="142"/>
      <c r="W86" s="142">
        <v>0</v>
      </c>
      <c r="X86" s="142"/>
      <c r="Y86" s="142"/>
      <c r="Z86" s="142"/>
      <c r="AA86" s="142"/>
      <c r="AB86" s="142"/>
      <c r="AC86" s="142"/>
      <c r="AD86" s="142">
        <v>0</v>
      </c>
      <c r="AE86" s="142"/>
      <c r="AF86" s="142"/>
      <c r="AG86" s="142"/>
      <c r="AH86" s="142"/>
      <c r="AI86" s="142"/>
      <c r="AJ86" s="142"/>
    </row>
    <row r="87" spans="1:47" ht="12.95" customHeight="1" x14ac:dyDescent="0.2">
      <c r="A87" s="135" t="s">
        <v>59</v>
      </c>
      <c r="B87" s="135"/>
      <c r="C87" s="135"/>
      <c r="D87" s="135"/>
      <c r="E87" s="135"/>
      <c r="F87" s="135"/>
      <c r="G87" s="135"/>
      <c r="H87" s="135"/>
      <c r="I87" s="136">
        <f>IF(I84=0,0,VLOOKUP(I84,Table_Bonus_Pay_Period[],2,FALSE))</f>
        <v>0</v>
      </c>
      <c r="J87" s="136"/>
      <c r="K87" s="136"/>
      <c r="L87" s="136"/>
      <c r="M87" s="136"/>
      <c r="N87" s="136"/>
      <c r="O87" s="136"/>
      <c r="P87" s="136">
        <f>IF(P84=0,0,VLOOKUP(P84,Table_Bonus_Pay_Period[],2,FALSE))</f>
        <v>0</v>
      </c>
      <c r="Q87" s="136"/>
      <c r="R87" s="136"/>
      <c r="S87" s="136"/>
      <c r="T87" s="136"/>
      <c r="U87" s="136"/>
      <c r="V87" s="136"/>
      <c r="W87" s="136">
        <f>IF(W84=0,0,VLOOKUP(W84,Table_Bonus_Pay_Period[],2,FALSE))</f>
        <v>0</v>
      </c>
      <c r="X87" s="136"/>
      <c r="Y87" s="136"/>
      <c r="Z87" s="136"/>
      <c r="AA87" s="136"/>
      <c r="AB87" s="136"/>
      <c r="AC87" s="136"/>
      <c r="AD87" s="136">
        <f>IF(AD84=0,0,VLOOKUP(AD84,Table_Bonus_Pay_Period[],2,FALSE))</f>
        <v>0</v>
      </c>
      <c r="AE87" s="136"/>
      <c r="AF87" s="136"/>
      <c r="AG87" s="136"/>
      <c r="AH87" s="136"/>
      <c r="AI87" s="136"/>
      <c r="AJ87" s="136"/>
    </row>
    <row r="88" spans="1:47" ht="12.95" customHeight="1" x14ac:dyDescent="0.2">
      <c r="A88" s="133" t="s">
        <v>47</v>
      </c>
      <c r="B88" s="133"/>
      <c r="C88" s="133"/>
      <c r="D88" s="133"/>
      <c r="E88" s="133"/>
      <c r="F88" s="133"/>
      <c r="G88" s="133"/>
      <c r="H88" s="133"/>
      <c r="I88" s="134">
        <f>IF(AND(I81="Yes",OR(I82="Yes",I82="No")),IF(AND(I84="Other",I85=0),0,IF(I84=0,0,IF(AND(I84="Other",I85&gt;0),I86*I85,I86*I87))),0)</f>
        <v>0</v>
      </c>
      <c r="J88" s="134"/>
      <c r="K88" s="134"/>
      <c r="L88" s="134"/>
      <c r="M88" s="134"/>
      <c r="N88" s="134"/>
      <c r="O88" s="134"/>
      <c r="P88" s="134">
        <f t="shared" ref="P88" si="24">IF(AND(P81="Yes",OR(P82="Yes",P82="No")),IF(AND(P84="Other",P85=0),0,IF(P84=0,0,IF(AND(P84="Other",P85&gt;0),P86*P85,P86*P87))),0)</f>
        <v>0</v>
      </c>
      <c r="Q88" s="134"/>
      <c r="R88" s="134"/>
      <c r="S88" s="134"/>
      <c r="T88" s="134"/>
      <c r="U88" s="134"/>
      <c r="V88" s="134"/>
      <c r="W88" s="134">
        <f t="shared" ref="W88" si="25">IF(AND(W81="Yes",OR(W82="Yes",W82="No")),IF(AND(W84="Other",W85=0),0,IF(W84=0,0,IF(AND(W84="Other",W85&gt;0),W86*W85,W86*W87))),0)</f>
        <v>0</v>
      </c>
      <c r="X88" s="134"/>
      <c r="Y88" s="134"/>
      <c r="Z88" s="134"/>
      <c r="AA88" s="134"/>
      <c r="AB88" s="134"/>
      <c r="AC88" s="134"/>
      <c r="AD88" s="134">
        <f t="shared" ref="AD88" si="26">IF(AND(AD81="Yes",OR(AD82="Yes",AD82="No")),IF(AND(AD84="Other",AD85=0),0,IF(AD84=0,0,IF(AND(AD84="Other",AD85&gt;0),AD86*AD85,AD86*AD87))),0)</f>
        <v>0</v>
      </c>
      <c r="AE88" s="134"/>
      <c r="AF88" s="134"/>
      <c r="AG88" s="134"/>
      <c r="AH88" s="134"/>
      <c r="AI88" s="134"/>
      <c r="AJ88" s="134"/>
      <c r="AK88" s="2">
        <f>SUM(I88:AJ88)-SUM(AR82:AU82)</f>
        <v>0</v>
      </c>
    </row>
    <row r="89" spans="1:47" ht="12.95" customHeight="1" x14ac:dyDescent="0.2">
      <c r="I89" s="154" t="str">
        <f>IF(AR82&gt;0,"See note at the end of this tab","")</f>
        <v/>
      </c>
      <c r="J89" s="154"/>
      <c r="K89" s="154"/>
      <c r="L89" s="154"/>
      <c r="M89" s="154"/>
      <c r="N89" s="154"/>
      <c r="O89" s="154"/>
      <c r="P89" s="154" t="str">
        <f>IF(AS82&gt;0,"See note at the end of this tab","")</f>
        <v/>
      </c>
      <c r="Q89" s="154"/>
      <c r="R89" s="154"/>
      <c r="S89" s="154"/>
      <c r="T89" s="154"/>
      <c r="U89" s="154"/>
      <c r="V89" s="154"/>
      <c r="W89" s="154" t="str">
        <f>IF(AT82&gt;0,"See note at the end of this tab","")</f>
        <v/>
      </c>
      <c r="X89" s="154"/>
      <c r="Y89" s="154"/>
      <c r="Z89" s="154"/>
      <c r="AA89" s="154"/>
      <c r="AB89" s="154"/>
      <c r="AC89" s="154"/>
      <c r="AD89" s="154" t="str">
        <f>IF(AU82&gt;0,"See note at the end of this tab","")</f>
        <v/>
      </c>
      <c r="AE89" s="154"/>
      <c r="AF89" s="154"/>
      <c r="AG89" s="154"/>
      <c r="AH89" s="154"/>
      <c r="AI89" s="154"/>
      <c r="AJ89" s="154"/>
    </row>
    <row r="90" spans="1:47" ht="12.95" customHeight="1" x14ac:dyDescent="0.2">
      <c r="A90" s="145" t="s">
        <v>84</v>
      </c>
      <c r="B90" s="145"/>
      <c r="C90" s="145"/>
      <c r="D90" s="145"/>
      <c r="E90" s="145"/>
      <c r="F90" s="145"/>
      <c r="G90" s="145"/>
      <c r="H90" s="145"/>
      <c r="I90" s="144" t="s">
        <v>46</v>
      </c>
      <c r="J90" s="144"/>
      <c r="K90" s="144"/>
      <c r="L90" s="144"/>
      <c r="M90" s="144"/>
      <c r="N90" s="144"/>
      <c r="O90" s="144"/>
      <c r="P90" s="144" t="s">
        <v>60</v>
      </c>
      <c r="Q90" s="144"/>
      <c r="R90" s="144"/>
      <c r="S90" s="144"/>
      <c r="T90" s="144"/>
      <c r="U90" s="144"/>
      <c r="V90" s="144"/>
      <c r="W90" s="144" t="s">
        <v>67</v>
      </c>
      <c r="X90" s="144"/>
      <c r="Y90" s="144"/>
      <c r="Z90" s="144"/>
      <c r="AA90" s="144"/>
      <c r="AB90" s="144"/>
      <c r="AC90" s="144"/>
      <c r="AD90" s="144" t="s">
        <v>68</v>
      </c>
      <c r="AE90" s="144"/>
      <c r="AF90" s="144"/>
      <c r="AG90" s="144"/>
      <c r="AH90" s="144"/>
      <c r="AI90" s="144"/>
      <c r="AJ90" s="144"/>
    </row>
    <row r="91" spans="1:47" ht="12.95" customHeight="1" x14ac:dyDescent="0.2">
      <c r="A91" s="135" t="s">
        <v>56</v>
      </c>
      <c r="B91" s="135"/>
      <c r="C91" s="135"/>
      <c r="D91" s="135"/>
      <c r="E91" s="135"/>
      <c r="F91" s="135"/>
      <c r="G91" s="135"/>
      <c r="H91" s="135"/>
      <c r="I91" s="143"/>
      <c r="J91" s="143"/>
      <c r="K91" s="143"/>
      <c r="L91" s="143"/>
      <c r="M91" s="143"/>
      <c r="N91" s="143"/>
      <c r="O91" s="143"/>
      <c r="P91" s="143"/>
      <c r="Q91" s="143"/>
      <c r="R91" s="143"/>
      <c r="S91" s="143"/>
      <c r="T91" s="143"/>
      <c r="U91" s="143"/>
      <c r="V91" s="143"/>
      <c r="W91" s="143"/>
      <c r="X91" s="143"/>
      <c r="Y91" s="143"/>
      <c r="Z91" s="143"/>
      <c r="AA91" s="143"/>
      <c r="AB91" s="143"/>
      <c r="AC91" s="143"/>
      <c r="AD91" s="143"/>
      <c r="AE91" s="143"/>
      <c r="AF91" s="143"/>
      <c r="AG91" s="143"/>
      <c r="AH91" s="143"/>
      <c r="AI91" s="143"/>
      <c r="AJ91" s="143"/>
    </row>
    <row r="92" spans="1:47" ht="12.95" customHeight="1" x14ac:dyDescent="0.2">
      <c r="A92" s="146" t="s">
        <v>208</v>
      </c>
      <c r="B92" s="147"/>
      <c r="C92" s="147"/>
      <c r="D92" s="147"/>
      <c r="E92" s="147"/>
      <c r="F92" s="147"/>
      <c r="G92" s="147"/>
      <c r="H92" s="148"/>
      <c r="I92" s="149"/>
      <c r="J92" s="150"/>
      <c r="K92" s="150"/>
      <c r="L92" s="150"/>
      <c r="M92" s="150"/>
      <c r="N92" s="150"/>
      <c r="O92" s="151"/>
      <c r="P92" s="149"/>
      <c r="Q92" s="150"/>
      <c r="R92" s="150"/>
      <c r="S92" s="150"/>
      <c r="T92" s="150"/>
      <c r="U92" s="150"/>
      <c r="V92" s="151"/>
      <c r="W92" s="149"/>
      <c r="X92" s="150"/>
      <c r="Y92" s="150"/>
      <c r="Z92" s="150"/>
      <c r="AA92" s="150"/>
      <c r="AB92" s="150"/>
      <c r="AC92" s="151"/>
      <c r="AD92" s="149"/>
      <c r="AE92" s="150"/>
      <c r="AF92" s="150"/>
      <c r="AG92" s="150"/>
      <c r="AH92" s="150"/>
      <c r="AI92" s="150"/>
      <c r="AJ92" s="151"/>
      <c r="AR92" s="21" t="str">
        <f>IF(AND(I92="Yes",I93="Yes",I91&gt;0,AR93&gt;0),I91,"")</f>
        <v/>
      </c>
      <c r="AS92" s="21" t="str">
        <f>IF(AND(P92="Yes",P93="Yes",P91&gt;0,AS93&gt;0),P91,"")</f>
        <v/>
      </c>
      <c r="AT92" s="21" t="str">
        <f>IF(AND(W92="Yes",W93="Yes",W91&gt;0,AT93&gt;0),W91,"")</f>
        <v/>
      </c>
      <c r="AU92" s="21" t="str">
        <f>IF(AND(AD92="Yes",AD93="Yes",AD91&gt;0,AU93&gt;0),AD91,"")</f>
        <v/>
      </c>
    </row>
    <row r="93" spans="1:47" ht="12.95" customHeight="1" x14ac:dyDescent="0.2">
      <c r="A93" s="146" t="s">
        <v>207</v>
      </c>
      <c r="B93" s="147"/>
      <c r="C93" s="147"/>
      <c r="D93" s="147"/>
      <c r="E93" s="147"/>
      <c r="F93" s="147"/>
      <c r="G93" s="147"/>
      <c r="H93" s="148"/>
      <c r="I93" s="149"/>
      <c r="J93" s="150"/>
      <c r="K93" s="150"/>
      <c r="L93" s="150"/>
      <c r="M93" s="150"/>
      <c r="N93" s="150"/>
      <c r="O93" s="151"/>
      <c r="P93" s="149"/>
      <c r="Q93" s="150"/>
      <c r="R93" s="150"/>
      <c r="S93" s="150"/>
      <c r="T93" s="150"/>
      <c r="U93" s="150"/>
      <c r="V93" s="151"/>
      <c r="W93" s="149"/>
      <c r="X93" s="150"/>
      <c r="Y93" s="150"/>
      <c r="Z93" s="150"/>
      <c r="AA93" s="150"/>
      <c r="AB93" s="150"/>
      <c r="AC93" s="151"/>
      <c r="AD93" s="149"/>
      <c r="AE93" s="150"/>
      <c r="AF93" s="150"/>
      <c r="AG93" s="150"/>
      <c r="AH93" s="150"/>
      <c r="AI93" s="150"/>
      <c r="AJ93" s="151"/>
      <c r="AK93" s="17"/>
      <c r="AR93" s="22">
        <f>IF(AND(I92="Yes",I93="Yes",I91&gt;0),I103,0)</f>
        <v>0</v>
      </c>
      <c r="AS93" s="22">
        <f>IF(AND(P92="Yes",P93="Yes",P91&gt;0),P103,0)</f>
        <v>0</v>
      </c>
      <c r="AT93" s="22">
        <f>IF(AND(W92="Yes",W93="Yes",W91&gt;0),W103,0)</f>
        <v>0</v>
      </c>
      <c r="AU93" s="22">
        <f>IF(AND(AD92="Yes",AD93="Yes",AD91&gt;0),AD103,0)</f>
        <v>0</v>
      </c>
    </row>
    <row r="94" spans="1:47" ht="12.95" customHeight="1" x14ac:dyDescent="0.2">
      <c r="A94" s="135" t="s">
        <v>55</v>
      </c>
      <c r="B94" s="135"/>
      <c r="C94" s="135"/>
      <c r="D94" s="135"/>
      <c r="E94" s="135"/>
      <c r="F94" s="135"/>
      <c r="G94" s="135"/>
      <c r="H94" s="135"/>
      <c r="I94" s="143"/>
      <c r="J94" s="143"/>
      <c r="K94" s="143"/>
      <c r="L94" s="143"/>
      <c r="M94" s="143"/>
      <c r="N94" s="143"/>
      <c r="O94" s="143"/>
      <c r="P94" s="143"/>
      <c r="Q94" s="143"/>
      <c r="R94" s="143"/>
      <c r="S94" s="143"/>
      <c r="T94" s="143"/>
      <c r="U94" s="143"/>
      <c r="V94" s="143"/>
      <c r="W94" s="143"/>
      <c r="X94" s="143"/>
      <c r="Y94" s="143"/>
      <c r="Z94" s="143"/>
      <c r="AA94" s="143"/>
      <c r="AB94" s="143"/>
      <c r="AC94" s="143"/>
      <c r="AD94" s="143"/>
      <c r="AE94" s="143"/>
      <c r="AF94" s="143"/>
      <c r="AG94" s="143"/>
      <c r="AH94" s="143"/>
      <c r="AI94" s="143"/>
      <c r="AJ94" s="143"/>
    </row>
    <row r="95" spans="1:47" ht="12.95" customHeight="1" x14ac:dyDescent="0.2">
      <c r="A95" s="135" t="s">
        <v>58</v>
      </c>
      <c r="B95" s="135"/>
      <c r="C95" s="135"/>
      <c r="D95" s="135"/>
      <c r="E95" s="135"/>
      <c r="F95" s="135"/>
      <c r="G95" s="135"/>
      <c r="H95" s="135"/>
      <c r="I95" s="143"/>
      <c r="J95" s="143"/>
      <c r="K95" s="143"/>
      <c r="L95" s="143"/>
      <c r="M95" s="143"/>
      <c r="N95" s="143"/>
      <c r="O95" s="143"/>
      <c r="P95" s="143"/>
      <c r="Q95" s="143"/>
      <c r="R95" s="143"/>
      <c r="S95" s="143"/>
      <c r="T95" s="143"/>
      <c r="U95" s="143"/>
      <c r="V95" s="143"/>
      <c r="W95" s="143"/>
      <c r="X95" s="143"/>
      <c r="Y95" s="143"/>
      <c r="Z95" s="143"/>
      <c r="AA95" s="143"/>
      <c r="AB95" s="143"/>
      <c r="AC95" s="143"/>
      <c r="AD95" s="143"/>
      <c r="AE95" s="143"/>
      <c r="AF95" s="143"/>
      <c r="AG95" s="143"/>
      <c r="AH95" s="143"/>
      <c r="AI95" s="143"/>
      <c r="AJ95" s="143"/>
    </row>
    <row r="96" spans="1:47" ht="12.95" customHeight="1" x14ac:dyDescent="0.2">
      <c r="A96" s="135" t="s">
        <v>63</v>
      </c>
      <c r="B96" s="135"/>
      <c r="C96" s="135"/>
      <c r="D96" s="135"/>
      <c r="E96" s="135"/>
      <c r="F96" s="135"/>
      <c r="G96" s="135"/>
      <c r="H96" s="135"/>
      <c r="I96" s="141">
        <v>0</v>
      </c>
      <c r="J96" s="141"/>
      <c r="K96" s="141"/>
      <c r="L96" s="141"/>
      <c r="M96" s="141"/>
      <c r="N96" s="141"/>
      <c r="O96" s="141"/>
      <c r="P96" s="141">
        <v>0</v>
      </c>
      <c r="Q96" s="141"/>
      <c r="R96" s="141"/>
      <c r="S96" s="141"/>
      <c r="T96" s="141"/>
      <c r="U96" s="141"/>
      <c r="V96" s="141"/>
      <c r="W96" s="141">
        <v>0</v>
      </c>
      <c r="X96" s="141"/>
      <c r="Y96" s="141"/>
      <c r="Z96" s="141"/>
      <c r="AA96" s="141"/>
      <c r="AB96" s="141"/>
      <c r="AC96" s="141"/>
      <c r="AD96" s="141">
        <v>0</v>
      </c>
      <c r="AE96" s="141"/>
      <c r="AF96" s="141"/>
      <c r="AG96" s="141"/>
      <c r="AH96" s="141"/>
      <c r="AI96" s="141"/>
      <c r="AJ96" s="141"/>
    </row>
    <row r="97" spans="1:46" ht="12.95" customHeight="1" x14ac:dyDescent="0.2">
      <c r="A97" s="135" t="s">
        <v>85</v>
      </c>
      <c r="B97" s="135"/>
      <c r="C97" s="135"/>
      <c r="D97" s="135"/>
      <c r="E97" s="135"/>
      <c r="F97" s="135"/>
      <c r="G97" s="135"/>
      <c r="H97" s="135"/>
      <c r="I97" s="142">
        <v>0</v>
      </c>
      <c r="J97" s="142"/>
      <c r="K97" s="142"/>
      <c r="L97" s="142"/>
      <c r="M97" s="142"/>
      <c r="N97" s="142"/>
      <c r="O97" s="142"/>
      <c r="P97" s="142">
        <v>0</v>
      </c>
      <c r="Q97" s="142"/>
      <c r="R97" s="142"/>
      <c r="S97" s="142"/>
      <c r="T97" s="142"/>
      <c r="U97" s="142"/>
      <c r="V97" s="142"/>
      <c r="W97" s="142">
        <v>0</v>
      </c>
      <c r="X97" s="142"/>
      <c r="Y97" s="142"/>
      <c r="Z97" s="142"/>
      <c r="AA97" s="142"/>
      <c r="AB97" s="142"/>
      <c r="AC97" s="142"/>
      <c r="AD97" s="142">
        <v>0</v>
      </c>
      <c r="AE97" s="142"/>
      <c r="AF97" s="142"/>
      <c r="AG97" s="142"/>
      <c r="AH97" s="142"/>
      <c r="AI97" s="142"/>
      <c r="AJ97" s="142"/>
    </row>
    <row r="98" spans="1:46" ht="12.95" customHeight="1" x14ac:dyDescent="0.2">
      <c r="A98" s="135" t="s">
        <v>86</v>
      </c>
      <c r="B98" s="135"/>
      <c r="C98" s="135"/>
      <c r="D98" s="135"/>
      <c r="E98" s="135"/>
      <c r="F98" s="135"/>
      <c r="G98" s="135"/>
      <c r="H98" s="135"/>
      <c r="I98" s="139">
        <v>0</v>
      </c>
      <c r="J98" s="139"/>
      <c r="K98" s="139"/>
      <c r="L98" s="139"/>
      <c r="M98" s="139"/>
      <c r="N98" s="139"/>
      <c r="O98" s="139"/>
      <c r="P98" s="139">
        <v>0</v>
      </c>
      <c r="Q98" s="139"/>
      <c r="R98" s="139"/>
      <c r="S98" s="139"/>
      <c r="T98" s="139"/>
      <c r="U98" s="139"/>
      <c r="V98" s="139"/>
      <c r="W98" s="139">
        <v>0</v>
      </c>
      <c r="X98" s="139"/>
      <c r="Y98" s="139"/>
      <c r="Z98" s="139"/>
      <c r="AA98" s="139"/>
      <c r="AB98" s="139"/>
      <c r="AC98" s="139"/>
      <c r="AD98" s="139">
        <v>0</v>
      </c>
      <c r="AE98" s="139"/>
      <c r="AF98" s="139"/>
      <c r="AG98" s="139"/>
      <c r="AH98" s="139"/>
      <c r="AI98" s="139"/>
      <c r="AJ98" s="139"/>
    </row>
    <row r="99" spans="1:46" ht="12.95" customHeight="1" x14ac:dyDescent="0.2">
      <c r="A99" s="135" t="s">
        <v>87</v>
      </c>
      <c r="B99" s="135"/>
      <c r="C99" s="135"/>
      <c r="D99" s="135"/>
      <c r="E99" s="135"/>
      <c r="F99" s="135"/>
      <c r="G99" s="135"/>
      <c r="H99" s="135"/>
      <c r="I99" s="140">
        <v>0</v>
      </c>
      <c r="J99" s="140"/>
      <c r="K99" s="140"/>
      <c r="L99" s="140"/>
      <c r="M99" s="140"/>
      <c r="N99" s="140"/>
      <c r="O99" s="140"/>
      <c r="P99" s="140">
        <v>0</v>
      </c>
      <c r="Q99" s="140"/>
      <c r="R99" s="140"/>
      <c r="S99" s="140"/>
      <c r="T99" s="140"/>
      <c r="U99" s="140"/>
      <c r="V99" s="140"/>
      <c r="W99" s="140">
        <v>0</v>
      </c>
      <c r="X99" s="140"/>
      <c r="Y99" s="140"/>
      <c r="Z99" s="140"/>
      <c r="AA99" s="140"/>
      <c r="AB99" s="140"/>
      <c r="AC99" s="140"/>
      <c r="AD99" s="140">
        <v>0</v>
      </c>
      <c r="AE99" s="140"/>
      <c r="AF99" s="140"/>
      <c r="AG99" s="140"/>
      <c r="AH99" s="140"/>
      <c r="AI99" s="140"/>
      <c r="AJ99" s="140"/>
    </row>
    <row r="100" spans="1:46" ht="12.95" customHeight="1" x14ac:dyDescent="0.2">
      <c r="A100" s="135" t="s">
        <v>88</v>
      </c>
      <c r="B100" s="135"/>
      <c r="C100" s="135"/>
      <c r="D100" s="135"/>
      <c r="E100" s="135"/>
      <c r="F100" s="135"/>
      <c r="G100" s="135"/>
      <c r="H100" s="135"/>
      <c r="I100" s="138">
        <f>IF(I97=0,0,IF(AND(I97=0,I98=0,),0,IF(AND(I97&gt;0,I98=0),0,(I97/I98))))</f>
        <v>0</v>
      </c>
      <c r="J100" s="138"/>
      <c r="K100" s="138"/>
      <c r="L100" s="138"/>
      <c r="M100" s="138"/>
      <c r="N100" s="138"/>
      <c r="O100" s="138"/>
      <c r="P100" s="138">
        <f>IF(P97=0,0,IF(AND(P97=0,P98=0,),0,IF(AND(P97&gt;0,P98=0),0,(P97/P98))))</f>
        <v>0</v>
      </c>
      <c r="Q100" s="138"/>
      <c r="R100" s="138"/>
      <c r="S100" s="138"/>
      <c r="T100" s="138"/>
      <c r="U100" s="138"/>
      <c r="V100" s="138"/>
      <c r="W100" s="138">
        <f>IF(W97=0,0,IF(AND(W97=0,W98=0,),0,IF(AND(W97&gt;0,W98=0),0,(W97/W98))))</f>
        <v>0</v>
      </c>
      <c r="X100" s="138"/>
      <c r="Y100" s="138"/>
      <c r="Z100" s="138"/>
      <c r="AA100" s="138"/>
      <c r="AB100" s="138"/>
      <c r="AC100" s="138"/>
      <c r="AD100" s="138">
        <f>IF(AD97=0,0,IF(AND(AD97=0,AD98=0,),0,IF(AND(AD97&gt;0,AD98=0),0,(AD97/AD98))))</f>
        <v>0</v>
      </c>
      <c r="AE100" s="138"/>
      <c r="AF100" s="138"/>
      <c r="AG100" s="138"/>
      <c r="AH100" s="138"/>
      <c r="AI100" s="138"/>
      <c r="AJ100" s="138"/>
    </row>
    <row r="101" spans="1:46" ht="12.95" customHeight="1" x14ac:dyDescent="0.2">
      <c r="A101" s="135" t="s">
        <v>89</v>
      </c>
      <c r="B101" s="135"/>
      <c r="C101" s="135"/>
      <c r="D101" s="135"/>
      <c r="E101" s="135"/>
      <c r="F101" s="135"/>
      <c r="G101" s="135"/>
      <c r="H101" s="135"/>
      <c r="I101" s="137">
        <f>IF(OR(I98=0,I99=0),0,I98/I99)</f>
        <v>0</v>
      </c>
      <c r="J101" s="137"/>
      <c r="K101" s="137"/>
      <c r="L101" s="137"/>
      <c r="M101" s="137"/>
      <c r="N101" s="137"/>
      <c r="O101" s="137"/>
      <c r="P101" s="137">
        <f>IF(OR(P98=0,P99=0),0,P98/P99)</f>
        <v>0</v>
      </c>
      <c r="Q101" s="137"/>
      <c r="R101" s="137"/>
      <c r="S101" s="137"/>
      <c r="T101" s="137"/>
      <c r="U101" s="137"/>
      <c r="V101" s="137"/>
      <c r="W101" s="137">
        <f>IF(OR(W98=0,W99=0),0,W98/W99)</f>
        <v>0</v>
      </c>
      <c r="X101" s="137"/>
      <c r="Y101" s="137"/>
      <c r="Z101" s="137"/>
      <c r="AA101" s="137"/>
      <c r="AB101" s="137"/>
      <c r="AC101" s="137"/>
      <c r="AD101" s="137">
        <f>IF(OR(AD98=0,AD99=0),0,AD98/AD99)</f>
        <v>0</v>
      </c>
      <c r="AE101" s="137"/>
      <c r="AF101" s="137"/>
      <c r="AG101" s="137"/>
      <c r="AH101" s="137"/>
      <c r="AI101" s="137"/>
      <c r="AJ101" s="137"/>
    </row>
    <row r="102" spans="1:46" ht="12.95" customHeight="1" x14ac:dyDescent="0.2">
      <c r="A102" s="135" t="s">
        <v>59</v>
      </c>
      <c r="B102" s="135"/>
      <c r="C102" s="135"/>
      <c r="D102" s="135"/>
      <c r="E102" s="135"/>
      <c r="F102" s="135"/>
      <c r="G102" s="135"/>
      <c r="H102" s="135"/>
      <c r="I102" s="136">
        <f>IF(I95=0,0,VLOOKUP(I95,Table_Pay_Period[],2,FALSE))</f>
        <v>0</v>
      </c>
      <c r="J102" s="136"/>
      <c r="K102" s="136"/>
      <c r="L102" s="136"/>
      <c r="M102" s="136"/>
      <c r="N102" s="136"/>
      <c r="O102" s="136"/>
      <c r="P102" s="136">
        <f>IF(P95=0,0,VLOOKUP(P95,Table_Pay_Period[],2,FALSE))</f>
        <v>0</v>
      </c>
      <c r="Q102" s="136"/>
      <c r="R102" s="136"/>
      <c r="S102" s="136"/>
      <c r="T102" s="136"/>
      <c r="U102" s="136"/>
      <c r="V102" s="136"/>
      <c r="W102" s="136">
        <f>IF(W95=0,0,VLOOKUP(W95,Table_Pay_Period[],2,FALSE))</f>
        <v>0</v>
      </c>
      <c r="X102" s="136"/>
      <c r="Y102" s="136"/>
      <c r="Z102" s="136"/>
      <c r="AA102" s="136"/>
      <c r="AB102" s="136"/>
      <c r="AC102" s="136"/>
      <c r="AD102" s="136">
        <f>IF(AD95=0,0,VLOOKUP(AD95,Table_Pay_Period[],2,FALSE))</f>
        <v>0</v>
      </c>
      <c r="AE102" s="136"/>
      <c r="AF102" s="136"/>
      <c r="AG102" s="136"/>
      <c r="AH102" s="136"/>
      <c r="AI102" s="136"/>
      <c r="AJ102" s="136"/>
    </row>
    <row r="103" spans="1:46" ht="12.95" customHeight="1" x14ac:dyDescent="0.2">
      <c r="A103" s="133" t="s">
        <v>47</v>
      </c>
      <c r="B103" s="133"/>
      <c r="C103" s="133"/>
      <c r="D103" s="133"/>
      <c r="E103" s="133"/>
      <c r="F103" s="133"/>
      <c r="G103" s="133"/>
      <c r="H103" s="133"/>
      <c r="I103" s="134">
        <f>IF(AND(I92="Yes",OR(I93="Yes",I93="No")),IF(AND(I95="Daily/Day Labor",I96=0),0,IF(AND(I95="Daily/Day Labor",I96&gt;0,I100&gt;0,I101&gt;0),(I100*I101*I96*I102),IF(AND(I95="Daily/Day Labor",I96&gt;0,I100=0,I101=0),(I97/I99)*I96*I102,IF(I97=0,0,IF(AND(I97=0,I98=0),0,IF(AND(I97&gt;0,I98=0),(I97/I99)*I102,IF(AND(I97&gt;0,I98&gt;0),I100*I101*I102,0))))))),0)</f>
        <v>0</v>
      </c>
      <c r="J103" s="134"/>
      <c r="K103" s="134"/>
      <c r="L103" s="134"/>
      <c r="M103" s="134"/>
      <c r="N103" s="134"/>
      <c r="O103" s="134"/>
      <c r="P103" s="134">
        <f t="shared" ref="P103" si="27">IF(AND(P92="Yes",OR(P93="Yes",P93="No")),IF(AND(P95="Daily/Day Labor",P96=0),0,IF(AND(P95="Daily/Day Labor",P96&gt;0,P100&gt;0,P101&gt;0),(P100*P101*P96*P102),IF(AND(P95="Daily/Day Labor",P96&gt;0,P100=0,P101=0),(P97/P99)*P96*P102,IF(P97=0,0,IF(AND(P97=0,P98=0),0,IF(AND(P97&gt;0,P98=0),(P97/P99)*P102,IF(AND(P97&gt;0,P98&gt;0),P100*P101*P102,0))))))),0)</f>
        <v>0</v>
      </c>
      <c r="Q103" s="134"/>
      <c r="R103" s="134"/>
      <c r="S103" s="134"/>
      <c r="T103" s="134"/>
      <c r="U103" s="134"/>
      <c r="V103" s="134"/>
      <c r="W103" s="134">
        <f t="shared" ref="W103" si="28">IF(AND(W92="Yes",OR(W93="Yes",W93="No")),IF(AND(W95="Daily/Day Labor",W96=0),0,IF(AND(W95="Daily/Day Labor",W96&gt;0,W100&gt;0,W101&gt;0),(W100*W101*W96*W102),IF(AND(W95="Daily/Day Labor",W96&gt;0,W100=0,W101=0),(W97/W99)*W96*W102,IF(W97=0,0,IF(AND(W97=0,W98=0),0,IF(AND(W97&gt;0,W98=0),(W97/W99)*W102,IF(AND(W97&gt;0,W98&gt;0),W100*W101*W102,0))))))),0)</f>
        <v>0</v>
      </c>
      <c r="X103" s="134"/>
      <c r="Y103" s="134"/>
      <c r="Z103" s="134"/>
      <c r="AA103" s="134"/>
      <c r="AB103" s="134"/>
      <c r="AC103" s="134"/>
      <c r="AD103" s="134">
        <f t="shared" ref="AD103" si="29">IF(AND(AD92="Yes",OR(AD93="Yes",AD93="No")),IF(AND(AD95="Daily/Day Labor",AD96=0),0,IF(AND(AD95="Daily/Day Labor",AD96&gt;0,AD100&gt;0,AD101&gt;0),(AD100*AD101*AD96*AD102),IF(AND(AD95="Daily/Day Labor",AD96&gt;0,AD100=0,AD101=0),(AD97/AD99)*AD96*AD102,IF(AD97=0,0,IF(AND(AD97=0,AD98=0),0,IF(AND(AD97&gt;0,AD98=0),(AD97/AD99)*AD102,IF(AND(AD97&gt;0,AD98&gt;0),AD100*AD101*AD102,0))))))),0)</f>
        <v>0</v>
      </c>
      <c r="AE103" s="134"/>
      <c r="AF103" s="134"/>
      <c r="AG103" s="134"/>
      <c r="AH103" s="134"/>
      <c r="AI103" s="134"/>
      <c r="AJ103" s="134"/>
      <c r="AK103" s="3">
        <f>SUM(I103:AJ103)-SUM(AR93:AU93)</f>
        <v>0</v>
      </c>
    </row>
    <row r="104" spans="1:46" ht="12.95" customHeight="1" x14ac:dyDescent="0.2">
      <c r="I104" s="154" t="str">
        <f>IF(AR93&gt;0,"See note at the end of this tab","")</f>
        <v/>
      </c>
      <c r="J104" s="154"/>
      <c r="K104" s="154"/>
      <c r="L104" s="154"/>
      <c r="M104" s="154"/>
      <c r="N104" s="154"/>
      <c r="O104" s="154"/>
      <c r="P104" s="154" t="str">
        <f>IF(AS93&gt;0,"See note at the end of this tab","")</f>
        <v/>
      </c>
      <c r="Q104" s="154"/>
      <c r="R104" s="154"/>
      <c r="S104" s="154"/>
      <c r="T104" s="154"/>
      <c r="U104" s="154"/>
      <c r="V104" s="154"/>
      <c r="W104" s="154" t="str">
        <f>IF(AT93&gt;0,"See note at the end of this tab","")</f>
        <v/>
      </c>
      <c r="X104" s="154"/>
      <c r="Y104" s="154"/>
      <c r="Z104" s="154"/>
      <c r="AA104" s="154"/>
      <c r="AB104" s="154"/>
      <c r="AC104" s="154"/>
      <c r="AD104" s="154" t="str">
        <f>IF(AU93&gt;0,"See note at the end of this tab","")</f>
        <v/>
      </c>
      <c r="AE104" s="154"/>
      <c r="AF104" s="154"/>
      <c r="AG104" s="154"/>
      <c r="AH104" s="154"/>
      <c r="AI104" s="154"/>
      <c r="AJ104" s="154"/>
      <c r="AK104" s="2">
        <f>SUM(AK13+AK23+AK37+AK52+AK62+AK77+AK88+AK103)</f>
        <v>0</v>
      </c>
    </row>
    <row r="105" spans="1:46" ht="12.95" customHeight="1" x14ac:dyDescent="0.2">
      <c r="AK105" s="3">
        <f>SUM(AK111:AK118)</f>
        <v>0</v>
      </c>
      <c r="AL105" s="1" t="s">
        <v>210</v>
      </c>
    </row>
    <row r="106" spans="1:46" ht="12.95" customHeight="1" x14ac:dyDescent="0.2">
      <c r="A106" s="59" t="str">
        <f>IF(B111="","","NOTE:")</f>
        <v/>
      </c>
      <c r="AK106" s="2">
        <f>SUM(AK104:AK105)+'Manual Override'!AM4</f>
        <v>0</v>
      </c>
    </row>
    <row r="107" spans="1:46" ht="12.95" customHeight="1" x14ac:dyDescent="0.2">
      <c r="A107" s="60" t="str">
        <f>IF(B111="","","The annual gross earned income of a full-time dependent student 18 or older is excluded to the extent that it exceeds $480.00. Earned income is described on Lines 1, 2, &amp; 8.")</f>
        <v/>
      </c>
    </row>
    <row r="108" spans="1:46" ht="12.95" customHeight="1" x14ac:dyDescent="0.2">
      <c r="A108" s="60" t="str">
        <f>IF(B111="","","The annual gross earned income (Sum of Lines 1, 2, &amp; 8) of the following household members will be figured as:")</f>
        <v/>
      </c>
    </row>
    <row r="110" spans="1:46" ht="12.95" customHeight="1" x14ac:dyDescent="0.2">
      <c r="B110" s="130" t="str">
        <f>IF(B111="","","Household Member")</f>
        <v/>
      </c>
      <c r="C110" s="130"/>
      <c r="D110" s="130"/>
      <c r="E110" s="130"/>
      <c r="F110" s="130"/>
      <c r="G110" s="130"/>
      <c r="H110" s="130"/>
      <c r="I110" s="129" t="str">
        <f>IF(B111="","","Amount Included")</f>
        <v/>
      </c>
      <c r="J110" s="129"/>
      <c r="K110" s="129"/>
      <c r="L110" s="129"/>
      <c r="M110" s="129"/>
      <c r="N110" s="129"/>
      <c r="O110" s="129"/>
      <c r="P110" s="129" t="str">
        <f>IF(B111="","","Amount Excluded")</f>
        <v/>
      </c>
      <c r="Q110" s="129"/>
      <c r="R110" s="129"/>
      <c r="S110" s="129"/>
      <c r="T110" s="129"/>
      <c r="U110" s="129"/>
      <c r="V110" s="129"/>
      <c r="W110" s="129" t="str">
        <f>IF(B111="","","Total Earned Income")</f>
        <v/>
      </c>
      <c r="X110" s="129"/>
      <c r="Y110" s="129"/>
      <c r="Z110" s="129"/>
      <c r="AA110" s="129"/>
      <c r="AB110" s="129"/>
      <c r="AC110" s="129"/>
      <c r="AD110" s="129" t="str">
        <f>IF(B111="","","Added to Line")</f>
        <v/>
      </c>
      <c r="AE110" s="129"/>
      <c r="AF110" s="129"/>
      <c r="AG110" s="129"/>
      <c r="AH110" s="129"/>
      <c r="AI110" s="129"/>
      <c r="AJ110" s="129"/>
      <c r="AK110" s="20" t="s">
        <v>215</v>
      </c>
      <c r="AL110" s="20" t="s">
        <v>216</v>
      </c>
      <c r="AM110" s="20" t="s">
        <v>217</v>
      </c>
      <c r="AN110" s="20"/>
      <c r="AP110" s="1" t="str">
        <f>B110</f>
        <v/>
      </c>
      <c r="AQ110" s="1" t="str">
        <f>I110</f>
        <v/>
      </c>
      <c r="AR110" s="1" t="str">
        <f>P110</f>
        <v/>
      </c>
      <c r="AS110" s="1" t="str">
        <f>W110</f>
        <v/>
      </c>
      <c r="AT110" s="1" t="str">
        <f>AD110</f>
        <v/>
      </c>
    </row>
    <row r="111" spans="1:46" ht="12.95" customHeight="1" x14ac:dyDescent="0.2">
      <c r="A111" s="61" t="str">
        <f>IF(B111="","","1")</f>
        <v/>
      </c>
      <c r="B111" s="131" t="str">
        <f t="shared" ref="B111:B118" si="30">BC3</f>
        <v/>
      </c>
      <c r="C111" s="131"/>
      <c r="D111" s="131"/>
      <c r="E111" s="131"/>
      <c r="F111" s="131"/>
      <c r="G111" s="131"/>
      <c r="H111" s="131"/>
      <c r="I111" s="132" t="str">
        <f t="shared" ref="I111:I118" si="31">BE3</f>
        <v/>
      </c>
      <c r="J111" s="132"/>
      <c r="K111" s="132"/>
      <c r="L111" s="132"/>
      <c r="M111" s="132"/>
      <c r="N111" s="132"/>
      <c r="O111" s="132"/>
      <c r="P111" s="132" t="str">
        <f t="shared" ref="P111:P117" si="32">IF(I111="","",BD3-BE3)</f>
        <v/>
      </c>
      <c r="Q111" s="131"/>
      <c r="R111" s="131"/>
      <c r="S111" s="131"/>
      <c r="T111" s="131"/>
      <c r="U111" s="131"/>
      <c r="V111" s="131"/>
      <c r="W111" s="132" t="str">
        <f t="shared" ref="W111:W117" si="33">IF(I111="","",SUM(I111:V111))</f>
        <v/>
      </c>
      <c r="X111" s="131"/>
      <c r="Y111" s="131"/>
      <c r="Z111" s="131"/>
      <c r="AA111" s="131"/>
      <c r="AB111" s="131"/>
      <c r="AC111" s="131"/>
      <c r="AD111" s="128" t="str">
        <f>BG3</f>
        <v/>
      </c>
      <c r="AE111" s="128"/>
      <c r="AF111" s="128"/>
      <c r="AG111" s="128"/>
      <c r="AH111" s="128"/>
      <c r="AI111" s="128"/>
      <c r="AJ111" s="128"/>
      <c r="AK111" s="26" t="str">
        <f>IF($I111="","",IF($AD111="Line 1",$I111,0))</f>
        <v/>
      </c>
      <c r="AL111" s="26" t="str">
        <f t="shared" ref="AL111:AL118" si="34">IF($I111="","",IF($AD111="Line 2",$I111,0))</f>
        <v/>
      </c>
      <c r="AM111" s="26" t="str">
        <f t="shared" ref="AM111:AM118" si="35">IF($I111="","",IF($AD111="Line 8",$I111,0))</f>
        <v/>
      </c>
      <c r="AN111" s="69"/>
      <c r="AO111" s="1" t="str">
        <f t="shared" ref="AO111:AO118" si="36">A111</f>
        <v/>
      </c>
      <c r="AP111" s="1" t="str">
        <f t="shared" ref="AP111:AP118" si="37">B111</f>
        <v/>
      </c>
      <c r="AQ111" s="1" t="str">
        <f t="shared" ref="AQ111:AQ118" si="38">I111</f>
        <v/>
      </c>
      <c r="AR111" s="1" t="str">
        <f t="shared" ref="AR111:AR118" si="39">P111</f>
        <v/>
      </c>
      <c r="AS111" s="1" t="str">
        <f t="shared" ref="AS111:AS118" si="40">W111</f>
        <v/>
      </c>
      <c r="AT111" s="1" t="str">
        <f t="shared" ref="AT111:AT118" si="41">AD111</f>
        <v/>
      </c>
    </row>
    <row r="112" spans="1:46" ht="12.95" customHeight="1" x14ac:dyDescent="0.2">
      <c r="A112" s="61" t="str">
        <f>IF(B112="","","2")</f>
        <v/>
      </c>
      <c r="B112" s="131" t="str">
        <f t="shared" si="30"/>
        <v/>
      </c>
      <c r="C112" s="131"/>
      <c r="D112" s="131"/>
      <c r="E112" s="131"/>
      <c r="F112" s="131"/>
      <c r="G112" s="131"/>
      <c r="H112" s="131"/>
      <c r="I112" s="132" t="str">
        <f t="shared" si="31"/>
        <v/>
      </c>
      <c r="J112" s="132"/>
      <c r="K112" s="132"/>
      <c r="L112" s="132"/>
      <c r="M112" s="132"/>
      <c r="N112" s="132"/>
      <c r="O112" s="132"/>
      <c r="P112" s="132" t="str">
        <f t="shared" si="32"/>
        <v/>
      </c>
      <c r="Q112" s="131"/>
      <c r="R112" s="131"/>
      <c r="S112" s="131"/>
      <c r="T112" s="131"/>
      <c r="U112" s="131"/>
      <c r="V112" s="131"/>
      <c r="W112" s="132" t="str">
        <f t="shared" si="33"/>
        <v/>
      </c>
      <c r="X112" s="131"/>
      <c r="Y112" s="131"/>
      <c r="Z112" s="131"/>
      <c r="AA112" s="131"/>
      <c r="AB112" s="131"/>
      <c r="AC112" s="131"/>
      <c r="AD112" s="128" t="str">
        <f t="shared" ref="AD112:AD118" si="42">BG4</f>
        <v/>
      </c>
      <c r="AE112" s="128"/>
      <c r="AF112" s="128"/>
      <c r="AG112" s="128"/>
      <c r="AH112" s="128"/>
      <c r="AI112" s="128"/>
      <c r="AJ112" s="128"/>
      <c r="AK112" s="26" t="str">
        <f t="shared" ref="AK112:AK118" si="43">IF($I112="","",IF($AD112="Line 1",$I112,0))</f>
        <v/>
      </c>
      <c r="AL112" s="26" t="str">
        <f t="shared" si="34"/>
        <v/>
      </c>
      <c r="AM112" s="26" t="str">
        <f t="shared" si="35"/>
        <v/>
      </c>
      <c r="AN112" s="69"/>
      <c r="AO112" s="1" t="str">
        <f t="shared" si="36"/>
        <v/>
      </c>
      <c r="AP112" s="1" t="str">
        <f t="shared" si="37"/>
        <v/>
      </c>
      <c r="AQ112" s="1" t="str">
        <f t="shared" si="38"/>
        <v/>
      </c>
      <c r="AR112" s="1" t="str">
        <f t="shared" si="39"/>
        <v/>
      </c>
      <c r="AS112" s="1" t="str">
        <f t="shared" si="40"/>
        <v/>
      </c>
      <c r="AT112" s="1" t="str">
        <f t="shared" si="41"/>
        <v/>
      </c>
    </row>
    <row r="113" spans="1:46" ht="12.95" customHeight="1" x14ac:dyDescent="0.2">
      <c r="A113" s="61" t="str">
        <f>IF(B113="","","3")</f>
        <v/>
      </c>
      <c r="B113" s="131" t="str">
        <f t="shared" si="30"/>
        <v/>
      </c>
      <c r="C113" s="131"/>
      <c r="D113" s="131"/>
      <c r="E113" s="131"/>
      <c r="F113" s="131"/>
      <c r="G113" s="131"/>
      <c r="H113" s="131"/>
      <c r="I113" s="132" t="str">
        <f t="shared" si="31"/>
        <v/>
      </c>
      <c r="J113" s="132"/>
      <c r="K113" s="132"/>
      <c r="L113" s="132"/>
      <c r="M113" s="132"/>
      <c r="N113" s="132"/>
      <c r="O113" s="132"/>
      <c r="P113" s="132" t="str">
        <f t="shared" si="32"/>
        <v/>
      </c>
      <c r="Q113" s="131"/>
      <c r="R113" s="131"/>
      <c r="S113" s="131"/>
      <c r="T113" s="131"/>
      <c r="U113" s="131"/>
      <c r="V113" s="131"/>
      <c r="W113" s="132" t="str">
        <f t="shared" si="33"/>
        <v/>
      </c>
      <c r="X113" s="131"/>
      <c r="Y113" s="131"/>
      <c r="Z113" s="131"/>
      <c r="AA113" s="131"/>
      <c r="AB113" s="131"/>
      <c r="AC113" s="131"/>
      <c r="AD113" s="128" t="str">
        <f t="shared" si="42"/>
        <v/>
      </c>
      <c r="AE113" s="128"/>
      <c r="AF113" s="128"/>
      <c r="AG113" s="128"/>
      <c r="AH113" s="128"/>
      <c r="AI113" s="128"/>
      <c r="AJ113" s="128"/>
      <c r="AK113" s="26" t="str">
        <f t="shared" si="43"/>
        <v/>
      </c>
      <c r="AL113" s="26" t="str">
        <f t="shared" si="34"/>
        <v/>
      </c>
      <c r="AM113" s="26" t="str">
        <f t="shared" si="35"/>
        <v/>
      </c>
      <c r="AN113" s="69"/>
      <c r="AO113" s="1" t="str">
        <f t="shared" si="36"/>
        <v/>
      </c>
      <c r="AP113" s="1" t="str">
        <f t="shared" si="37"/>
        <v/>
      </c>
      <c r="AQ113" s="1" t="str">
        <f t="shared" si="38"/>
        <v/>
      </c>
      <c r="AR113" s="1" t="str">
        <f t="shared" si="39"/>
        <v/>
      </c>
      <c r="AS113" s="1" t="str">
        <f t="shared" si="40"/>
        <v/>
      </c>
      <c r="AT113" s="1" t="str">
        <f t="shared" si="41"/>
        <v/>
      </c>
    </row>
    <row r="114" spans="1:46" ht="12.95" customHeight="1" x14ac:dyDescent="0.2">
      <c r="A114" s="61" t="str">
        <f>IF(B114="","","4")</f>
        <v/>
      </c>
      <c r="B114" s="131" t="str">
        <f t="shared" si="30"/>
        <v/>
      </c>
      <c r="C114" s="131"/>
      <c r="D114" s="131"/>
      <c r="E114" s="131"/>
      <c r="F114" s="131"/>
      <c r="G114" s="131"/>
      <c r="H114" s="131"/>
      <c r="I114" s="132" t="str">
        <f t="shared" si="31"/>
        <v/>
      </c>
      <c r="J114" s="132"/>
      <c r="K114" s="132"/>
      <c r="L114" s="132"/>
      <c r="M114" s="132"/>
      <c r="N114" s="132"/>
      <c r="O114" s="132"/>
      <c r="P114" s="132" t="str">
        <f t="shared" si="32"/>
        <v/>
      </c>
      <c r="Q114" s="131"/>
      <c r="R114" s="131"/>
      <c r="S114" s="131"/>
      <c r="T114" s="131"/>
      <c r="U114" s="131"/>
      <c r="V114" s="131"/>
      <c r="W114" s="132" t="str">
        <f t="shared" si="33"/>
        <v/>
      </c>
      <c r="X114" s="131"/>
      <c r="Y114" s="131"/>
      <c r="Z114" s="131"/>
      <c r="AA114" s="131"/>
      <c r="AB114" s="131"/>
      <c r="AC114" s="131"/>
      <c r="AD114" s="128" t="str">
        <f t="shared" si="42"/>
        <v/>
      </c>
      <c r="AE114" s="128"/>
      <c r="AF114" s="128"/>
      <c r="AG114" s="128"/>
      <c r="AH114" s="128"/>
      <c r="AI114" s="128"/>
      <c r="AJ114" s="128"/>
      <c r="AK114" s="26" t="str">
        <f t="shared" si="43"/>
        <v/>
      </c>
      <c r="AL114" s="26" t="str">
        <f t="shared" si="34"/>
        <v/>
      </c>
      <c r="AM114" s="26" t="str">
        <f t="shared" si="35"/>
        <v/>
      </c>
      <c r="AN114" s="69"/>
      <c r="AO114" s="1" t="str">
        <f t="shared" si="36"/>
        <v/>
      </c>
      <c r="AP114" s="1" t="str">
        <f t="shared" si="37"/>
        <v/>
      </c>
      <c r="AQ114" s="1" t="str">
        <f t="shared" si="38"/>
        <v/>
      </c>
      <c r="AR114" s="1" t="str">
        <f t="shared" si="39"/>
        <v/>
      </c>
      <c r="AS114" s="1" t="str">
        <f t="shared" si="40"/>
        <v/>
      </c>
      <c r="AT114" s="1" t="str">
        <f t="shared" si="41"/>
        <v/>
      </c>
    </row>
    <row r="115" spans="1:46" ht="12.95" customHeight="1" x14ac:dyDescent="0.2">
      <c r="A115" s="61" t="str">
        <f>IF(B115="","","5")</f>
        <v/>
      </c>
      <c r="B115" s="131" t="str">
        <f t="shared" si="30"/>
        <v/>
      </c>
      <c r="C115" s="131"/>
      <c r="D115" s="131"/>
      <c r="E115" s="131"/>
      <c r="F115" s="131"/>
      <c r="G115" s="131"/>
      <c r="H115" s="131"/>
      <c r="I115" s="132" t="str">
        <f t="shared" si="31"/>
        <v/>
      </c>
      <c r="J115" s="132"/>
      <c r="K115" s="132"/>
      <c r="L115" s="132"/>
      <c r="M115" s="132"/>
      <c r="N115" s="132"/>
      <c r="O115" s="132"/>
      <c r="P115" s="132" t="str">
        <f t="shared" si="32"/>
        <v/>
      </c>
      <c r="Q115" s="131"/>
      <c r="R115" s="131"/>
      <c r="S115" s="131"/>
      <c r="T115" s="131"/>
      <c r="U115" s="131"/>
      <c r="V115" s="131"/>
      <c r="W115" s="132" t="str">
        <f t="shared" si="33"/>
        <v/>
      </c>
      <c r="X115" s="131"/>
      <c r="Y115" s="131"/>
      <c r="Z115" s="131"/>
      <c r="AA115" s="131"/>
      <c r="AB115" s="131"/>
      <c r="AC115" s="131"/>
      <c r="AD115" s="128" t="str">
        <f t="shared" si="42"/>
        <v/>
      </c>
      <c r="AE115" s="128"/>
      <c r="AF115" s="128"/>
      <c r="AG115" s="128"/>
      <c r="AH115" s="128"/>
      <c r="AI115" s="128"/>
      <c r="AJ115" s="128"/>
      <c r="AK115" s="26" t="str">
        <f t="shared" si="43"/>
        <v/>
      </c>
      <c r="AL115" s="26" t="str">
        <f t="shared" si="34"/>
        <v/>
      </c>
      <c r="AM115" s="26" t="str">
        <f t="shared" si="35"/>
        <v/>
      </c>
      <c r="AN115" s="69"/>
      <c r="AO115" s="1" t="str">
        <f t="shared" si="36"/>
        <v/>
      </c>
      <c r="AP115" s="1" t="str">
        <f t="shared" si="37"/>
        <v/>
      </c>
      <c r="AQ115" s="1" t="str">
        <f t="shared" si="38"/>
        <v/>
      </c>
      <c r="AR115" s="1" t="str">
        <f t="shared" si="39"/>
        <v/>
      </c>
      <c r="AS115" s="1" t="str">
        <f t="shared" si="40"/>
        <v/>
      </c>
      <c r="AT115" s="1" t="str">
        <f t="shared" si="41"/>
        <v/>
      </c>
    </row>
    <row r="116" spans="1:46" ht="12.95" customHeight="1" x14ac:dyDescent="0.2">
      <c r="A116" s="61" t="str">
        <f>IF(B116="","","6")</f>
        <v/>
      </c>
      <c r="B116" s="131" t="str">
        <f t="shared" si="30"/>
        <v/>
      </c>
      <c r="C116" s="131"/>
      <c r="D116" s="131"/>
      <c r="E116" s="131"/>
      <c r="F116" s="131"/>
      <c r="G116" s="131"/>
      <c r="H116" s="131"/>
      <c r="I116" s="132" t="str">
        <f t="shared" si="31"/>
        <v/>
      </c>
      <c r="J116" s="132"/>
      <c r="K116" s="132"/>
      <c r="L116" s="132"/>
      <c r="M116" s="132"/>
      <c r="N116" s="132"/>
      <c r="O116" s="132"/>
      <c r="P116" s="132" t="str">
        <f t="shared" si="32"/>
        <v/>
      </c>
      <c r="Q116" s="131"/>
      <c r="R116" s="131"/>
      <c r="S116" s="131"/>
      <c r="T116" s="131"/>
      <c r="U116" s="131"/>
      <c r="V116" s="131"/>
      <c r="W116" s="132" t="str">
        <f t="shared" si="33"/>
        <v/>
      </c>
      <c r="X116" s="131"/>
      <c r="Y116" s="131"/>
      <c r="Z116" s="131"/>
      <c r="AA116" s="131"/>
      <c r="AB116" s="131"/>
      <c r="AC116" s="131"/>
      <c r="AD116" s="128" t="str">
        <f t="shared" si="42"/>
        <v/>
      </c>
      <c r="AE116" s="128"/>
      <c r="AF116" s="128"/>
      <c r="AG116" s="128"/>
      <c r="AH116" s="128"/>
      <c r="AI116" s="128"/>
      <c r="AJ116" s="128"/>
      <c r="AK116" s="26" t="str">
        <f t="shared" si="43"/>
        <v/>
      </c>
      <c r="AL116" s="26" t="str">
        <f t="shared" si="34"/>
        <v/>
      </c>
      <c r="AM116" s="26" t="str">
        <f t="shared" si="35"/>
        <v/>
      </c>
      <c r="AN116" s="69"/>
      <c r="AO116" s="1" t="str">
        <f t="shared" si="36"/>
        <v/>
      </c>
      <c r="AP116" s="1" t="str">
        <f t="shared" si="37"/>
        <v/>
      </c>
      <c r="AQ116" s="1" t="str">
        <f t="shared" si="38"/>
        <v/>
      </c>
      <c r="AR116" s="1" t="str">
        <f t="shared" si="39"/>
        <v/>
      </c>
      <c r="AS116" s="1" t="str">
        <f t="shared" si="40"/>
        <v/>
      </c>
      <c r="AT116" s="1" t="str">
        <f t="shared" si="41"/>
        <v/>
      </c>
    </row>
    <row r="117" spans="1:46" ht="12.95" customHeight="1" x14ac:dyDescent="0.2">
      <c r="A117" s="61" t="str">
        <f>IF(B117="","","7")</f>
        <v/>
      </c>
      <c r="B117" s="131" t="str">
        <f t="shared" si="30"/>
        <v/>
      </c>
      <c r="C117" s="131"/>
      <c r="D117" s="131"/>
      <c r="E117" s="131"/>
      <c r="F117" s="131"/>
      <c r="G117" s="131"/>
      <c r="H117" s="131"/>
      <c r="I117" s="132" t="str">
        <f t="shared" si="31"/>
        <v/>
      </c>
      <c r="J117" s="132"/>
      <c r="K117" s="132"/>
      <c r="L117" s="132"/>
      <c r="M117" s="132"/>
      <c r="N117" s="132"/>
      <c r="O117" s="132"/>
      <c r="P117" s="132" t="str">
        <f t="shared" si="32"/>
        <v/>
      </c>
      <c r="Q117" s="131"/>
      <c r="R117" s="131"/>
      <c r="S117" s="131"/>
      <c r="T117" s="131"/>
      <c r="U117" s="131"/>
      <c r="V117" s="131"/>
      <c r="W117" s="132" t="str">
        <f t="shared" si="33"/>
        <v/>
      </c>
      <c r="X117" s="131"/>
      <c r="Y117" s="131"/>
      <c r="Z117" s="131"/>
      <c r="AA117" s="131"/>
      <c r="AB117" s="131"/>
      <c r="AC117" s="131"/>
      <c r="AD117" s="128" t="str">
        <f t="shared" si="42"/>
        <v/>
      </c>
      <c r="AE117" s="128"/>
      <c r="AF117" s="128"/>
      <c r="AG117" s="128"/>
      <c r="AH117" s="128"/>
      <c r="AI117" s="128"/>
      <c r="AJ117" s="128"/>
      <c r="AK117" s="26" t="str">
        <f t="shared" si="43"/>
        <v/>
      </c>
      <c r="AL117" s="26" t="str">
        <f t="shared" si="34"/>
        <v/>
      </c>
      <c r="AM117" s="26" t="str">
        <f t="shared" si="35"/>
        <v/>
      </c>
      <c r="AN117" s="69"/>
      <c r="AO117" s="1" t="str">
        <f t="shared" si="36"/>
        <v/>
      </c>
      <c r="AP117" s="1" t="str">
        <f t="shared" si="37"/>
        <v/>
      </c>
      <c r="AQ117" s="1" t="str">
        <f t="shared" si="38"/>
        <v/>
      </c>
      <c r="AR117" s="1" t="str">
        <f t="shared" si="39"/>
        <v/>
      </c>
      <c r="AS117" s="1" t="str">
        <f t="shared" si="40"/>
        <v/>
      </c>
      <c r="AT117" s="1" t="str">
        <f t="shared" si="41"/>
        <v/>
      </c>
    </row>
    <row r="118" spans="1:46" ht="12.95" customHeight="1" x14ac:dyDescent="0.2">
      <c r="A118" s="61" t="str">
        <f>IF(B118="","","8")</f>
        <v/>
      </c>
      <c r="B118" s="131" t="str">
        <f t="shared" si="30"/>
        <v/>
      </c>
      <c r="C118" s="131"/>
      <c r="D118" s="131"/>
      <c r="E118" s="131"/>
      <c r="F118" s="131"/>
      <c r="G118" s="131"/>
      <c r="H118" s="131"/>
      <c r="I118" s="132" t="str">
        <f t="shared" si="31"/>
        <v/>
      </c>
      <c r="J118" s="132"/>
      <c r="K118" s="132"/>
      <c r="L118" s="132"/>
      <c r="M118" s="132"/>
      <c r="N118" s="132"/>
      <c r="O118" s="132"/>
      <c r="P118" s="132" t="str">
        <f>IF(I118="","",BD10-BE10)</f>
        <v/>
      </c>
      <c r="Q118" s="131"/>
      <c r="R118" s="131"/>
      <c r="S118" s="131"/>
      <c r="T118" s="131"/>
      <c r="U118" s="131"/>
      <c r="V118" s="131"/>
      <c r="W118" s="132" t="str">
        <f>IF(I118="","",SUM(I118:V118))</f>
        <v/>
      </c>
      <c r="X118" s="131"/>
      <c r="Y118" s="131"/>
      <c r="Z118" s="131"/>
      <c r="AA118" s="131"/>
      <c r="AB118" s="131"/>
      <c r="AC118" s="131"/>
      <c r="AD118" s="128" t="str">
        <f t="shared" si="42"/>
        <v/>
      </c>
      <c r="AE118" s="128"/>
      <c r="AF118" s="128"/>
      <c r="AG118" s="128"/>
      <c r="AH118" s="128"/>
      <c r="AI118" s="128"/>
      <c r="AJ118" s="128"/>
      <c r="AK118" s="26" t="str">
        <f t="shared" si="43"/>
        <v/>
      </c>
      <c r="AL118" s="26" t="str">
        <f t="shared" si="34"/>
        <v/>
      </c>
      <c r="AM118" s="26" t="str">
        <f t="shared" si="35"/>
        <v/>
      </c>
      <c r="AN118" s="69"/>
      <c r="AO118" s="1" t="str">
        <f t="shared" si="36"/>
        <v/>
      </c>
      <c r="AP118" s="1" t="str">
        <f t="shared" si="37"/>
        <v/>
      </c>
      <c r="AQ118" s="1" t="str">
        <f t="shared" si="38"/>
        <v/>
      </c>
      <c r="AR118" s="1" t="str">
        <f t="shared" si="39"/>
        <v/>
      </c>
      <c r="AS118" s="1" t="str">
        <f t="shared" si="40"/>
        <v/>
      </c>
      <c r="AT118" s="1" t="str">
        <f t="shared" si="41"/>
        <v/>
      </c>
    </row>
  </sheetData>
  <sheetProtection algorithmName="SHA-512" hashValue="2N97OEH7Uj+8yPo9qXqqpllYLop7vd+CA86rge3VmXACWRtp5cg+NZ2ZFJ9Kscs5nz19ejE6sTZSfDVLJHbtoQ==" saltValue="2A6hYKW54eVieyRtU2lRZQ==" spinCount="100000" sheet="1" selectLockedCells="1"/>
  <mergeCells count="557">
    <mergeCell ref="W112:AC112"/>
    <mergeCell ref="W113:AC113"/>
    <mergeCell ref="W114:AC114"/>
    <mergeCell ref="W115:AC115"/>
    <mergeCell ref="W116:AC116"/>
    <mergeCell ref="W117:AC117"/>
    <mergeCell ref="W118:AC118"/>
    <mergeCell ref="I112:O112"/>
    <mergeCell ref="I113:O113"/>
    <mergeCell ref="I114:O114"/>
    <mergeCell ref="I115:O115"/>
    <mergeCell ref="I116:O116"/>
    <mergeCell ref="I117:O117"/>
    <mergeCell ref="I118:O118"/>
    <mergeCell ref="P112:V112"/>
    <mergeCell ref="P113:V113"/>
    <mergeCell ref="P114:V114"/>
    <mergeCell ref="P115:V115"/>
    <mergeCell ref="P116:V116"/>
    <mergeCell ref="P117:V117"/>
    <mergeCell ref="P118:V118"/>
    <mergeCell ref="I104:O104"/>
    <mergeCell ref="P24:V24"/>
    <mergeCell ref="W24:AC24"/>
    <mergeCell ref="AD24:AJ24"/>
    <mergeCell ref="P38:V38"/>
    <mergeCell ref="W38:AC38"/>
    <mergeCell ref="AD38:AJ38"/>
    <mergeCell ref="P53:V53"/>
    <mergeCell ref="W53:AC53"/>
    <mergeCell ref="AD53:AJ53"/>
    <mergeCell ref="P63:V63"/>
    <mergeCell ref="W63:AC63"/>
    <mergeCell ref="AD63:AJ63"/>
    <mergeCell ref="P78:V78"/>
    <mergeCell ref="W78:AC78"/>
    <mergeCell ref="AD78:AJ78"/>
    <mergeCell ref="P89:V89"/>
    <mergeCell ref="W89:AC89"/>
    <mergeCell ref="AD89:AJ89"/>
    <mergeCell ref="P104:V104"/>
    <mergeCell ref="W104:AC104"/>
    <mergeCell ref="AD104:AJ104"/>
    <mergeCell ref="P67:V67"/>
    <mergeCell ref="W67:AC67"/>
    <mergeCell ref="A92:H92"/>
    <mergeCell ref="I92:O92"/>
    <mergeCell ref="P92:V92"/>
    <mergeCell ref="W92:AC92"/>
    <mergeCell ref="AD92:AJ92"/>
    <mergeCell ref="I14:O14"/>
    <mergeCell ref="P14:V14"/>
    <mergeCell ref="W14:AC14"/>
    <mergeCell ref="AD14:AJ14"/>
    <mergeCell ref="I24:O24"/>
    <mergeCell ref="I38:O38"/>
    <mergeCell ref="I53:O53"/>
    <mergeCell ref="I63:O63"/>
    <mergeCell ref="I78:O78"/>
    <mergeCell ref="I89:O89"/>
    <mergeCell ref="AD41:AJ41"/>
    <mergeCell ref="AD42:AJ42"/>
    <mergeCell ref="A57:H57"/>
    <mergeCell ref="I57:O57"/>
    <mergeCell ref="P57:V57"/>
    <mergeCell ref="W57:AC57"/>
    <mergeCell ref="AD57:AJ57"/>
    <mergeCell ref="A67:H67"/>
    <mergeCell ref="I67:O67"/>
    <mergeCell ref="A93:H93"/>
    <mergeCell ref="I93:O93"/>
    <mergeCell ref="P93:V93"/>
    <mergeCell ref="W93:AC93"/>
    <mergeCell ref="AD93:AJ93"/>
    <mergeCell ref="AD3:AJ3"/>
    <mergeCell ref="W3:AC3"/>
    <mergeCell ref="P3:V3"/>
    <mergeCell ref="I3:O3"/>
    <mergeCell ref="A3:H3"/>
    <mergeCell ref="A17:H17"/>
    <mergeCell ref="I17:O17"/>
    <mergeCell ref="P17:V17"/>
    <mergeCell ref="W17:AC17"/>
    <mergeCell ref="AD17:AJ17"/>
    <mergeCell ref="A27:H27"/>
    <mergeCell ref="I27:O27"/>
    <mergeCell ref="P27:V27"/>
    <mergeCell ref="W27:AC27"/>
    <mergeCell ref="AD27:AJ27"/>
    <mergeCell ref="A41:H41"/>
    <mergeCell ref="I41:O41"/>
    <mergeCell ref="P41:V41"/>
    <mergeCell ref="W41:AC41"/>
    <mergeCell ref="AD67:AJ67"/>
    <mergeCell ref="AD56:AJ56"/>
    <mergeCell ref="W56:AC56"/>
    <mergeCell ref="P56:V56"/>
    <mergeCell ref="I56:O56"/>
    <mergeCell ref="A56:H56"/>
    <mergeCell ref="AD66:AJ66"/>
    <mergeCell ref="W66:AC66"/>
    <mergeCell ref="P66:V66"/>
    <mergeCell ref="I66:O66"/>
    <mergeCell ref="A66:H66"/>
    <mergeCell ref="A62:H62"/>
    <mergeCell ref="I62:O62"/>
    <mergeCell ref="P62:V62"/>
    <mergeCell ref="W62:AC62"/>
    <mergeCell ref="AD62:AJ62"/>
    <mergeCell ref="A64:H64"/>
    <mergeCell ref="I64:O64"/>
    <mergeCell ref="P64:V64"/>
    <mergeCell ref="W64:AC64"/>
    <mergeCell ref="AD64:AJ64"/>
    <mergeCell ref="A61:H61"/>
    <mergeCell ref="I61:O61"/>
    <mergeCell ref="P61:V61"/>
    <mergeCell ref="A18:H18"/>
    <mergeCell ref="I18:O18"/>
    <mergeCell ref="P18:V18"/>
    <mergeCell ref="W18:AC18"/>
    <mergeCell ref="AD18:AJ18"/>
    <mergeCell ref="A28:H28"/>
    <mergeCell ref="I28:O28"/>
    <mergeCell ref="P28:V28"/>
    <mergeCell ref="W28:AC28"/>
    <mergeCell ref="AD28:AJ28"/>
    <mergeCell ref="W20:AC20"/>
    <mergeCell ref="AD20:AJ20"/>
    <mergeCell ref="A19:H19"/>
    <mergeCell ref="I19:O19"/>
    <mergeCell ref="P19:V19"/>
    <mergeCell ref="W19:AC19"/>
    <mergeCell ref="AD19:AJ19"/>
    <mergeCell ref="A22:H22"/>
    <mergeCell ref="I22:O22"/>
    <mergeCell ref="P22:V22"/>
    <mergeCell ref="W22:AC22"/>
    <mergeCell ref="AD22:AJ22"/>
    <mergeCell ref="A21:H21"/>
    <mergeCell ref="I21:O21"/>
    <mergeCell ref="A102:H102"/>
    <mergeCell ref="I102:O102"/>
    <mergeCell ref="P102:V102"/>
    <mergeCell ref="W102:AC102"/>
    <mergeCell ref="AD102:AJ102"/>
    <mergeCell ref="A103:H103"/>
    <mergeCell ref="I103:O103"/>
    <mergeCell ref="P103:V103"/>
    <mergeCell ref="W103:AC103"/>
    <mergeCell ref="AD103:AJ103"/>
    <mergeCell ref="A100:H100"/>
    <mergeCell ref="I100:O100"/>
    <mergeCell ref="P100:V100"/>
    <mergeCell ref="W100:AC100"/>
    <mergeCell ref="AD100:AJ100"/>
    <mergeCell ref="A101:H101"/>
    <mergeCell ref="I101:O101"/>
    <mergeCell ref="P101:V101"/>
    <mergeCell ref="W101:AC101"/>
    <mergeCell ref="AD101:AJ101"/>
    <mergeCell ref="A98:H98"/>
    <mergeCell ref="I98:O98"/>
    <mergeCell ref="P98:V98"/>
    <mergeCell ref="W98:AC98"/>
    <mergeCell ref="AD98:AJ98"/>
    <mergeCell ref="A99:H99"/>
    <mergeCell ref="I99:O99"/>
    <mergeCell ref="P99:V99"/>
    <mergeCell ref="W99:AC99"/>
    <mergeCell ref="AD99:AJ99"/>
    <mergeCell ref="A96:H96"/>
    <mergeCell ref="I96:O96"/>
    <mergeCell ref="P96:V96"/>
    <mergeCell ref="W96:AC96"/>
    <mergeCell ref="AD96:AJ96"/>
    <mergeCell ref="A97:H97"/>
    <mergeCell ref="I97:O97"/>
    <mergeCell ref="P97:V97"/>
    <mergeCell ref="W97:AC97"/>
    <mergeCell ref="AD97:AJ97"/>
    <mergeCell ref="A94:H94"/>
    <mergeCell ref="I94:O94"/>
    <mergeCell ref="P94:V94"/>
    <mergeCell ref="W94:AC94"/>
    <mergeCell ref="AD94:AJ94"/>
    <mergeCell ref="A95:H95"/>
    <mergeCell ref="I95:O95"/>
    <mergeCell ref="P95:V95"/>
    <mergeCell ref="W95:AC95"/>
    <mergeCell ref="AD95:AJ95"/>
    <mergeCell ref="A90:H90"/>
    <mergeCell ref="I90:O90"/>
    <mergeCell ref="P90:V90"/>
    <mergeCell ref="W90:AC90"/>
    <mergeCell ref="AD90:AJ90"/>
    <mergeCell ref="A91:H91"/>
    <mergeCell ref="I91:O91"/>
    <mergeCell ref="P91:V91"/>
    <mergeCell ref="W91:AC91"/>
    <mergeCell ref="AD91:AJ91"/>
    <mergeCell ref="A87:H87"/>
    <mergeCell ref="I87:O87"/>
    <mergeCell ref="P87:V87"/>
    <mergeCell ref="W87:AC87"/>
    <mergeCell ref="AD87:AJ87"/>
    <mergeCell ref="A88:H88"/>
    <mergeCell ref="I88:O88"/>
    <mergeCell ref="P88:V88"/>
    <mergeCell ref="W88:AC88"/>
    <mergeCell ref="AD88:AJ88"/>
    <mergeCell ref="A84:H84"/>
    <mergeCell ref="I84:O84"/>
    <mergeCell ref="P84:V84"/>
    <mergeCell ref="W84:AC84"/>
    <mergeCell ref="AD84:AJ84"/>
    <mergeCell ref="A86:H86"/>
    <mergeCell ref="I86:O86"/>
    <mergeCell ref="P86:V86"/>
    <mergeCell ref="W86:AC86"/>
    <mergeCell ref="AD86:AJ86"/>
    <mergeCell ref="A85:H85"/>
    <mergeCell ref="I85:O85"/>
    <mergeCell ref="P85:V85"/>
    <mergeCell ref="W85:AC85"/>
    <mergeCell ref="AD85:AJ85"/>
    <mergeCell ref="A80:H80"/>
    <mergeCell ref="I80:O80"/>
    <mergeCell ref="P80:V80"/>
    <mergeCell ref="W80:AC80"/>
    <mergeCell ref="AD80:AJ80"/>
    <mergeCell ref="A83:H83"/>
    <mergeCell ref="I83:O83"/>
    <mergeCell ref="P83:V83"/>
    <mergeCell ref="W83:AC83"/>
    <mergeCell ref="AD83:AJ83"/>
    <mergeCell ref="A82:H82"/>
    <mergeCell ref="I82:O82"/>
    <mergeCell ref="P82:V82"/>
    <mergeCell ref="W82:AC82"/>
    <mergeCell ref="AD82:AJ82"/>
    <mergeCell ref="A81:H81"/>
    <mergeCell ref="I81:O81"/>
    <mergeCell ref="P81:V81"/>
    <mergeCell ref="W81:AC81"/>
    <mergeCell ref="AD81:AJ81"/>
    <mergeCell ref="A79:H79"/>
    <mergeCell ref="I79:O79"/>
    <mergeCell ref="P79:V79"/>
    <mergeCell ref="W79:AC79"/>
    <mergeCell ref="AD79:AJ79"/>
    <mergeCell ref="A65:H65"/>
    <mergeCell ref="I65:O65"/>
    <mergeCell ref="P65:V65"/>
    <mergeCell ref="W65:AC65"/>
    <mergeCell ref="AD65:AJ65"/>
    <mergeCell ref="A69:H69"/>
    <mergeCell ref="I69:O69"/>
    <mergeCell ref="P69:V69"/>
    <mergeCell ref="W69:AC69"/>
    <mergeCell ref="AD69:AJ69"/>
    <mergeCell ref="A68:H68"/>
    <mergeCell ref="I68:O68"/>
    <mergeCell ref="P68:V68"/>
    <mergeCell ref="W68:AC68"/>
    <mergeCell ref="AD68:AJ68"/>
    <mergeCell ref="A71:H71"/>
    <mergeCell ref="I71:O71"/>
    <mergeCell ref="P71:V71"/>
    <mergeCell ref="W71:AC71"/>
    <mergeCell ref="W61:AC61"/>
    <mergeCell ref="AD61:AJ61"/>
    <mergeCell ref="P59:V59"/>
    <mergeCell ref="W59:AC59"/>
    <mergeCell ref="AD59:AJ59"/>
    <mergeCell ref="A60:H60"/>
    <mergeCell ref="I60:O60"/>
    <mergeCell ref="P60:V60"/>
    <mergeCell ref="W60:AC60"/>
    <mergeCell ref="AD60:AJ60"/>
    <mergeCell ref="A54:H54"/>
    <mergeCell ref="I54:O54"/>
    <mergeCell ref="P54:V54"/>
    <mergeCell ref="W54:AC54"/>
    <mergeCell ref="AD54:AJ54"/>
    <mergeCell ref="A55:H55"/>
    <mergeCell ref="I55:O55"/>
    <mergeCell ref="P55:V55"/>
    <mergeCell ref="W55:AC55"/>
    <mergeCell ref="AD55:AJ55"/>
    <mergeCell ref="A58:H58"/>
    <mergeCell ref="I58:O58"/>
    <mergeCell ref="P58:V58"/>
    <mergeCell ref="W58:AC58"/>
    <mergeCell ref="AD58:AJ58"/>
    <mergeCell ref="A59:H59"/>
    <mergeCell ref="I59:O59"/>
    <mergeCell ref="I13:O13"/>
    <mergeCell ref="I12:O12"/>
    <mergeCell ref="P12:V12"/>
    <mergeCell ref="P13:V13"/>
    <mergeCell ref="A16:H16"/>
    <mergeCell ref="I16:O16"/>
    <mergeCell ref="P16:V16"/>
    <mergeCell ref="W16:AC16"/>
    <mergeCell ref="AD16:AJ16"/>
    <mergeCell ref="A15:H15"/>
    <mergeCell ref="I15:O15"/>
    <mergeCell ref="P15:V15"/>
    <mergeCell ref="W15:AC15"/>
    <mergeCell ref="AD15:AJ15"/>
    <mergeCell ref="A20:H20"/>
    <mergeCell ref="I20:O20"/>
    <mergeCell ref="P20:V20"/>
    <mergeCell ref="I10:O10"/>
    <mergeCell ref="I9:O9"/>
    <mergeCell ref="I8:O8"/>
    <mergeCell ref="I5:O5"/>
    <mergeCell ref="I2:O2"/>
    <mergeCell ref="I11:O11"/>
    <mergeCell ref="P1:V1"/>
    <mergeCell ref="P2:V2"/>
    <mergeCell ref="P5:V5"/>
    <mergeCell ref="P6:V6"/>
    <mergeCell ref="P7:V7"/>
    <mergeCell ref="P8:V8"/>
    <mergeCell ref="P9:V9"/>
    <mergeCell ref="P10:V10"/>
    <mergeCell ref="P11:V11"/>
    <mergeCell ref="P4:V4"/>
    <mergeCell ref="I4:O4"/>
    <mergeCell ref="A9:H9"/>
    <mergeCell ref="A10:H10"/>
    <mergeCell ref="A11:H11"/>
    <mergeCell ref="A12:H12"/>
    <mergeCell ref="A13:H13"/>
    <mergeCell ref="A2:H2"/>
    <mergeCell ref="A5:H5"/>
    <mergeCell ref="A6:H6"/>
    <mergeCell ref="A7:H7"/>
    <mergeCell ref="A8:H8"/>
    <mergeCell ref="A4:H4"/>
    <mergeCell ref="W5:AC5"/>
    <mergeCell ref="AD5:AJ5"/>
    <mergeCell ref="W6:AC6"/>
    <mergeCell ref="AD6:AJ6"/>
    <mergeCell ref="W7:AC7"/>
    <mergeCell ref="AD7:AJ7"/>
    <mergeCell ref="A1:H1"/>
    <mergeCell ref="W1:AC1"/>
    <mergeCell ref="AD1:AJ1"/>
    <mergeCell ref="W2:AC2"/>
    <mergeCell ref="AD2:AJ2"/>
    <mergeCell ref="I1:O1"/>
    <mergeCell ref="I7:O7"/>
    <mergeCell ref="I6:O6"/>
    <mergeCell ref="AD4:AJ4"/>
    <mergeCell ref="W4:AC4"/>
    <mergeCell ref="W11:AC11"/>
    <mergeCell ref="AD11:AJ11"/>
    <mergeCell ref="W12:AC12"/>
    <mergeCell ref="AD12:AJ12"/>
    <mergeCell ref="W13:AC13"/>
    <mergeCell ref="AD13:AJ13"/>
    <mergeCell ref="W8:AC8"/>
    <mergeCell ref="AD8:AJ8"/>
    <mergeCell ref="W9:AC9"/>
    <mergeCell ref="AD9:AJ9"/>
    <mergeCell ref="W10:AC10"/>
    <mergeCell ref="AD10:AJ10"/>
    <mergeCell ref="P21:V21"/>
    <mergeCell ref="W21:AC21"/>
    <mergeCell ref="AD21:AJ21"/>
    <mergeCell ref="A25:H25"/>
    <mergeCell ref="I25:O25"/>
    <mergeCell ref="P25:V25"/>
    <mergeCell ref="W25:AC25"/>
    <mergeCell ref="AD25:AJ25"/>
    <mergeCell ref="A23:H23"/>
    <mergeCell ref="I23:O23"/>
    <mergeCell ref="P23:V23"/>
    <mergeCell ref="W23:AC23"/>
    <mergeCell ref="AD23:AJ23"/>
    <mergeCell ref="A29:H29"/>
    <mergeCell ref="I29:O29"/>
    <mergeCell ref="P29:V29"/>
    <mergeCell ref="W29:AC29"/>
    <mergeCell ref="AD29:AJ29"/>
    <mergeCell ref="A26:H26"/>
    <mergeCell ref="I26:O26"/>
    <mergeCell ref="P26:V26"/>
    <mergeCell ref="W26:AC26"/>
    <mergeCell ref="AD26:AJ26"/>
    <mergeCell ref="A31:H31"/>
    <mergeCell ref="I31:O31"/>
    <mergeCell ref="P31:V31"/>
    <mergeCell ref="W31:AC31"/>
    <mergeCell ref="AD31:AJ31"/>
    <mergeCell ref="A30:H30"/>
    <mergeCell ref="I30:O30"/>
    <mergeCell ref="P30:V30"/>
    <mergeCell ref="W30:AC30"/>
    <mergeCell ref="AD30:AJ30"/>
    <mergeCell ref="A33:H33"/>
    <mergeCell ref="I33:O33"/>
    <mergeCell ref="P33:V33"/>
    <mergeCell ref="W33:AC33"/>
    <mergeCell ref="AD33:AJ33"/>
    <mergeCell ref="A32:H32"/>
    <mergeCell ref="I32:O32"/>
    <mergeCell ref="P32:V32"/>
    <mergeCell ref="W32:AC32"/>
    <mergeCell ref="AD32:AJ32"/>
    <mergeCell ref="A35:H35"/>
    <mergeCell ref="I35:O35"/>
    <mergeCell ref="P35:V35"/>
    <mergeCell ref="W35:AC35"/>
    <mergeCell ref="AD35:AJ35"/>
    <mergeCell ref="A34:H34"/>
    <mergeCell ref="I34:O34"/>
    <mergeCell ref="P34:V34"/>
    <mergeCell ref="W34:AC34"/>
    <mergeCell ref="AD34:AJ34"/>
    <mergeCell ref="A37:H37"/>
    <mergeCell ref="I37:O37"/>
    <mergeCell ref="P37:V37"/>
    <mergeCell ref="W37:AC37"/>
    <mergeCell ref="AD37:AJ37"/>
    <mergeCell ref="A36:H36"/>
    <mergeCell ref="I36:O36"/>
    <mergeCell ref="P36:V36"/>
    <mergeCell ref="W36:AC36"/>
    <mergeCell ref="AD36:AJ36"/>
    <mergeCell ref="AD71:AJ71"/>
    <mergeCell ref="A70:H70"/>
    <mergeCell ref="I70:O70"/>
    <mergeCell ref="P70:V70"/>
    <mergeCell ref="W70:AC70"/>
    <mergeCell ref="AD70:AJ70"/>
    <mergeCell ref="A73:H73"/>
    <mergeCell ref="I73:O73"/>
    <mergeCell ref="P73:V73"/>
    <mergeCell ref="W73:AC73"/>
    <mergeCell ref="AD73:AJ73"/>
    <mergeCell ref="A72:H72"/>
    <mergeCell ref="I72:O72"/>
    <mergeCell ref="P72:V72"/>
    <mergeCell ref="W72:AC72"/>
    <mergeCell ref="AD72:AJ72"/>
    <mergeCell ref="A74:H74"/>
    <mergeCell ref="I74:O74"/>
    <mergeCell ref="P74:V74"/>
    <mergeCell ref="W74:AC74"/>
    <mergeCell ref="AD74:AJ74"/>
    <mergeCell ref="A77:H77"/>
    <mergeCell ref="I77:O77"/>
    <mergeCell ref="P77:V77"/>
    <mergeCell ref="W77:AC77"/>
    <mergeCell ref="AD77:AJ77"/>
    <mergeCell ref="A76:H76"/>
    <mergeCell ref="I76:O76"/>
    <mergeCell ref="P76:V76"/>
    <mergeCell ref="W76:AC76"/>
    <mergeCell ref="AD76:AJ76"/>
    <mergeCell ref="A75:H75"/>
    <mergeCell ref="I75:O75"/>
    <mergeCell ref="P75:V75"/>
    <mergeCell ref="W75:AC75"/>
    <mergeCell ref="AD75:AJ75"/>
    <mergeCell ref="AD43:AJ43"/>
    <mergeCell ref="A44:H44"/>
    <mergeCell ref="I44:O44"/>
    <mergeCell ref="P44:V44"/>
    <mergeCell ref="W44:AC44"/>
    <mergeCell ref="AD44:AJ44"/>
    <mergeCell ref="AD39:AJ39"/>
    <mergeCell ref="A40:H40"/>
    <mergeCell ref="I40:O40"/>
    <mergeCell ref="P40:V40"/>
    <mergeCell ref="W40:AC40"/>
    <mergeCell ref="AD40:AJ40"/>
    <mergeCell ref="A39:H39"/>
    <mergeCell ref="I39:O39"/>
    <mergeCell ref="P39:V39"/>
    <mergeCell ref="W39:AC39"/>
    <mergeCell ref="A43:H43"/>
    <mergeCell ref="I43:O43"/>
    <mergeCell ref="P43:V43"/>
    <mergeCell ref="W43:AC43"/>
    <mergeCell ref="A42:H42"/>
    <mergeCell ref="I42:O42"/>
    <mergeCell ref="P42:V42"/>
    <mergeCell ref="W42:AC42"/>
    <mergeCell ref="W47:AC47"/>
    <mergeCell ref="AD47:AJ47"/>
    <mergeCell ref="A48:H48"/>
    <mergeCell ref="I48:O48"/>
    <mergeCell ref="P48:V48"/>
    <mergeCell ref="W48:AC48"/>
    <mergeCell ref="AD48:AJ48"/>
    <mergeCell ref="AD45:AJ45"/>
    <mergeCell ref="A46:H46"/>
    <mergeCell ref="I46:O46"/>
    <mergeCell ref="P46:V46"/>
    <mergeCell ref="W46:AC46"/>
    <mergeCell ref="AD46:AJ46"/>
    <mergeCell ref="A45:H45"/>
    <mergeCell ref="I45:O45"/>
    <mergeCell ref="P45:V45"/>
    <mergeCell ref="W45:AC45"/>
    <mergeCell ref="A47:H47"/>
    <mergeCell ref="I47:O47"/>
    <mergeCell ref="P47:V47"/>
    <mergeCell ref="A50:H50"/>
    <mergeCell ref="I50:O50"/>
    <mergeCell ref="P50:V50"/>
    <mergeCell ref="W50:AC50"/>
    <mergeCell ref="AD50:AJ50"/>
    <mergeCell ref="A49:H49"/>
    <mergeCell ref="I49:O49"/>
    <mergeCell ref="P49:V49"/>
    <mergeCell ref="W49:AC49"/>
    <mergeCell ref="AD49:AJ49"/>
    <mergeCell ref="A52:H52"/>
    <mergeCell ref="I52:O52"/>
    <mergeCell ref="P52:V52"/>
    <mergeCell ref="W52:AC52"/>
    <mergeCell ref="AD52:AJ52"/>
    <mergeCell ref="A51:H51"/>
    <mergeCell ref="I51:O51"/>
    <mergeCell ref="P51:V51"/>
    <mergeCell ref="W51:AC51"/>
    <mergeCell ref="AD51:AJ51"/>
    <mergeCell ref="AD118:AJ118"/>
    <mergeCell ref="AD110:AJ110"/>
    <mergeCell ref="B110:H110"/>
    <mergeCell ref="AD111:AJ111"/>
    <mergeCell ref="AD112:AJ112"/>
    <mergeCell ref="AD113:AJ113"/>
    <mergeCell ref="AD114:AJ114"/>
    <mergeCell ref="AD115:AJ115"/>
    <mergeCell ref="AD116:AJ116"/>
    <mergeCell ref="AD117:AJ117"/>
    <mergeCell ref="B111:H111"/>
    <mergeCell ref="I111:O111"/>
    <mergeCell ref="P111:V111"/>
    <mergeCell ref="W111:AC111"/>
    <mergeCell ref="W110:AC110"/>
    <mergeCell ref="P110:V110"/>
    <mergeCell ref="I110:O110"/>
    <mergeCell ref="B118:H118"/>
    <mergeCell ref="B117:H117"/>
    <mergeCell ref="B116:H116"/>
    <mergeCell ref="B115:H115"/>
    <mergeCell ref="B114:H114"/>
    <mergeCell ref="B113:H113"/>
    <mergeCell ref="B112:H112"/>
  </mergeCells>
  <conditionalFormatting sqref="I7:O7">
    <cfRule type="expression" dxfId="292" priority="12">
      <formula>I6="Daily/Day Labor"</formula>
    </cfRule>
  </conditionalFormatting>
  <conditionalFormatting sqref="P7:AJ7">
    <cfRule type="expression" dxfId="291" priority="11">
      <formula>P6="Daily/Day Labor"</formula>
    </cfRule>
  </conditionalFormatting>
  <conditionalFormatting sqref="I31:O31">
    <cfRule type="expression" dxfId="290" priority="10">
      <formula>I30="Daily/Day Labor"</formula>
    </cfRule>
  </conditionalFormatting>
  <conditionalFormatting sqref="P31:AJ31">
    <cfRule type="expression" dxfId="289" priority="9">
      <formula>P30="Daily/Day Labor"</formula>
    </cfRule>
  </conditionalFormatting>
  <conditionalFormatting sqref="I45:O45">
    <cfRule type="expression" dxfId="288" priority="8">
      <formula>I44="Daily/Day Labor"</formula>
    </cfRule>
  </conditionalFormatting>
  <conditionalFormatting sqref="P45:AJ45">
    <cfRule type="expression" dxfId="287" priority="7">
      <formula>P44="Daily/Day Labor"</formula>
    </cfRule>
  </conditionalFormatting>
  <conditionalFormatting sqref="I70:O70">
    <cfRule type="expression" dxfId="286" priority="6">
      <formula>I69="Daily/Day Labor"</formula>
    </cfRule>
  </conditionalFormatting>
  <conditionalFormatting sqref="P70:AJ70">
    <cfRule type="expression" dxfId="285" priority="5">
      <formula>P69="Daily/Day Labor"</formula>
    </cfRule>
  </conditionalFormatting>
  <conditionalFormatting sqref="I96:O96">
    <cfRule type="expression" dxfId="284" priority="4">
      <formula>I95="Daily/Day Labor"</formula>
    </cfRule>
  </conditionalFormatting>
  <conditionalFormatting sqref="P96:AJ96">
    <cfRule type="expression" dxfId="283" priority="3">
      <formula>P95="Daily/Day Labor"</formula>
    </cfRule>
  </conditionalFormatting>
  <conditionalFormatting sqref="I85:O85">
    <cfRule type="expression" dxfId="282" priority="2">
      <formula>I84="Other"</formula>
    </cfRule>
  </conditionalFormatting>
  <conditionalFormatting sqref="P85:AJ85">
    <cfRule type="expression" dxfId="281" priority="1">
      <formula>P84="Other"</formula>
    </cfRule>
  </conditionalFormatting>
  <dataValidations count="6">
    <dataValidation type="list" allowBlank="1" showInputMessage="1" showErrorMessage="1" sqref="I6 P6 W6 AD6 I20 P20 W20 AD20 I30 P30 W30 AD30 I69 P69 W69 AD69 I44 P44 W44 AD44 I95 P95 W95 AD95">
      <formula1>Pay_Period</formula1>
    </dataValidation>
    <dataValidation type="custom" showInputMessage="1" showErrorMessage="1" errorTitle="For &quot;Daily/Day Labor&quot; Only" error="You may only enter data in this cell if pay frequency has been set to &quot;Daily/Day Labor.&quot;" promptTitle="For &quot;Daily/Day Labor&quot; Only" prompt="Enter data in this cell if pay frequency has been set to &quot;Daily/Day Labor.&quot;" sqref="I45:AJ45 I7:AK7 I31:AJ31 I70:AJ70 I96:AJ96">
      <formula1>(I6="Daily/Day Labor")</formula1>
    </dataValidation>
    <dataValidation type="list" allowBlank="1" showInputMessage="1" showErrorMessage="1" sqref="I84:AJ84">
      <formula1>Bonus_Pay_Period</formula1>
    </dataValidation>
    <dataValidation type="custom" showInputMessage="1" showErrorMessage="1" errorTitle="For &quot;Other&quot; Only" error="You may only enter data in this cell if pay frequency has been set to &quot;Other.&quot;" promptTitle="For &quot;Other&quot; Only" prompt="Enter data in this cell if pay frequency has been set to &quot;Other.&quot;" sqref="I85:AJ85">
      <formula1>(I84="Other")</formula1>
    </dataValidation>
    <dataValidation type="list" allowBlank="1" showInputMessage="1" showErrorMessage="1" sqref="I93:AJ93 I18:AJ18 I28:AJ28 I42:AJ42 I57:AJ57 I67:AJ67 I82:AJ82 I4:AJ4">
      <formula1>FT_Dependent_Student</formula1>
    </dataValidation>
    <dataValidation type="list" allowBlank="1" showInputMessage="1" showErrorMessage="1" sqref="I3:AJ3 I17:AJ17 I27:AJ27 I41:AJ41 I56:AJ56 I66:AJ66 I81:AJ81 I92:AJ92">
      <formula1>Eighteen_or_Older</formula1>
    </dataValidation>
  </dataValidations>
  <printOptions horizontalCentered="1"/>
  <pageMargins left="0.25" right="0.25" top="0.5" bottom="0.25" header="0.3" footer="0.25"/>
  <pageSetup fitToWidth="0" fitToHeight="0" orientation="landscape" r:id="rId1"/>
  <headerFooter>
    <oddHeader>&amp;C&amp;"-,Bold"&amp;K01+014Line 1</oddHeader>
  </headerFooter>
  <rowBreaks count="2" manualBreakCount="2">
    <brk id="38" max="16383" man="1"/>
    <brk id="78" max="16383" man="1"/>
  </rowBreaks>
  <tableParts count="4">
    <tablePart r:id="rId2"/>
    <tablePart r:id="rId3"/>
    <tablePart r:id="rId4"/>
    <tablePart r:id="rId5"/>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AL36"/>
  <sheetViews>
    <sheetView showGridLines="0" showRowColHeaders="0" showRuler="0" zoomScaleNormal="100" workbookViewId="0">
      <selection activeCell="I2" sqref="I2:O2"/>
    </sheetView>
  </sheetViews>
  <sheetFormatPr defaultColWidth="6" defaultRowHeight="12.95" customHeight="1" x14ac:dyDescent="0.2"/>
  <cols>
    <col min="1" max="6" width="5.7109375" style="1" customWidth="1"/>
    <col min="7" max="7" width="2.85546875" style="1" customWidth="1"/>
    <col min="8" max="8" width="12.7109375" style="1" customWidth="1"/>
    <col min="9" max="29" width="3.7109375" style="1" customWidth="1"/>
    <col min="30" max="38" width="11.42578125" style="1" hidden="1" customWidth="1"/>
    <col min="39" max="43" width="9.140625" style="1" customWidth="1"/>
    <col min="44" max="16384" width="6" style="1"/>
  </cols>
  <sheetData>
    <row r="1" spans="1:38" ht="12.95" customHeight="1" x14ac:dyDescent="0.2">
      <c r="A1" s="145" t="s">
        <v>177</v>
      </c>
      <c r="B1" s="145"/>
      <c r="C1" s="145"/>
      <c r="D1" s="145"/>
      <c r="E1" s="145"/>
      <c r="F1" s="145"/>
      <c r="G1" s="145"/>
      <c r="H1" s="145"/>
      <c r="I1" s="144" t="s">
        <v>46</v>
      </c>
      <c r="J1" s="144"/>
      <c r="K1" s="144"/>
      <c r="L1" s="144"/>
      <c r="M1" s="144"/>
      <c r="N1" s="144"/>
      <c r="O1" s="144"/>
      <c r="P1" s="144" t="s">
        <v>60</v>
      </c>
      <c r="Q1" s="144"/>
      <c r="R1" s="144"/>
      <c r="S1" s="144"/>
      <c r="T1" s="144"/>
      <c r="U1" s="144"/>
      <c r="V1" s="144"/>
      <c r="W1" s="144" t="s">
        <v>67</v>
      </c>
      <c r="X1" s="144"/>
      <c r="Y1" s="144"/>
      <c r="Z1" s="144"/>
      <c r="AA1" s="144"/>
      <c r="AB1" s="144"/>
      <c r="AC1" s="144"/>
    </row>
    <row r="2" spans="1:38" ht="12.95" customHeight="1" x14ac:dyDescent="0.2">
      <c r="A2" s="135" t="s">
        <v>56</v>
      </c>
      <c r="B2" s="135"/>
      <c r="C2" s="135"/>
      <c r="D2" s="135"/>
      <c r="E2" s="135"/>
      <c r="F2" s="135"/>
      <c r="G2" s="135"/>
      <c r="H2" s="135"/>
      <c r="I2" s="143"/>
      <c r="J2" s="143"/>
      <c r="K2" s="143"/>
      <c r="L2" s="143"/>
      <c r="M2" s="143"/>
      <c r="N2" s="143"/>
      <c r="O2" s="143"/>
      <c r="P2" s="143"/>
      <c r="Q2" s="143"/>
      <c r="R2" s="143"/>
      <c r="S2" s="143"/>
      <c r="T2" s="143"/>
      <c r="U2" s="143"/>
      <c r="V2" s="143"/>
      <c r="W2" s="143"/>
      <c r="X2" s="143"/>
      <c r="Y2" s="143"/>
      <c r="Z2" s="143"/>
      <c r="AA2" s="143"/>
      <c r="AB2" s="143"/>
      <c r="AC2" s="143"/>
      <c r="AE2" s="19" t="s">
        <v>201</v>
      </c>
      <c r="AH2" s="20" t="s">
        <v>202</v>
      </c>
      <c r="AI2" s="20" t="s">
        <v>203</v>
      </c>
      <c r="AJ2" s="20" t="s">
        <v>204</v>
      </c>
      <c r="AK2" s="20" t="s">
        <v>205</v>
      </c>
      <c r="AL2" s="20" t="s">
        <v>168</v>
      </c>
    </row>
    <row r="3" spans="1:38" ht="12.95" customHeight="1" x14ac:dyDescent="0.2">
      <c r="A3" s="146" t="s">
        <v>208</v>
      </c>
      <c r="B3" s="147"/>
      <c r="C3" s="147"/>
      <c r="D3" s="147"/>
      <c r="E3" s="147"/>
      <c r="F3" s="147"/>
      <c r="G3" s="147"/>
      <c r="H3" s="148"/>
      <c r="I3" s="149"/>
      <c r="J3" s="150"/>
      <c r="K3" s="150"/>
      <c r="L3" s="150"/>
      <c r="M3" s="150"/>
      <c r="N3" s="150"/>
      <c r="O3" s="151"/>
      <c r="P3" s="149"/>
      <c r="Q3" s="150"/>
      <c r="R3" s="150"/>
      <c r="S3" s="150"/>
      <c r="T3" s="150"/>
      <c r="U3" s="150"/>
      <c r="V3" s="151"/>
      <c r="W3" s="149"/>
      <c r="X3" s="150"/>
      <c r="Y3" s="150"/>
      <c r="Z3" s="150"/>
      <c r="AA3" s="150"/>
      <c r="AB3" s="150"/>
      <c r="AC3" s="151"/>
      <c r="AE3" s="21" t="str">
        <f>IF(AND(I3="Yes",I4="Yes",I2&gt;0,AE4&gt;0),I2,"")</f>
        <v/>
      </c>
      <c r="AF3" s="21" t="str">
        <f>IF(AND(P3="Yes",P4="Yes",P2&gt;0,AF4&gt;0),P2,"")</f>
        <v/>
      </c>
      <c r="AG3" s="34" t="str">
        <f>IF(AND(W3="Yes",W4="Yes",W2&gt;0,AG4&gt;0),W2,"")</f>
        <v/>
      </c>
      <c r="AH3" s="1" t="s">
        <v>177</v>
      </c>
      <c r="AI3" s="23" t="str">
        <f>AE3</f>
        <v/>
      </c>
      <c r="AJ3" s="26">
        <f>AE4</f>
        <v>0</v>
      </c>
      <c r="AK3" s="30" t="str">
        <f t="array" ref="AK3">IFERROR(INDEX($AI$3:$AI$8,MATCH(0,COUNTIF($AK$2:AK2,$AI$3:$AI$8&amp;"")+IF($AI$3:$AI$8="",1,0),0)),"")</f>
        <v/>
      </c>
      <c r="AL3" s="31">
        <f>SUMIF($AI$3:$AI$8,AK3,$AJ$3:$AJ$8)</f>
        <v>0</v>
      </c>
    </row>
    <row r="4" spans="1:38" ht="12.95" customHeight="1" x14ac:dyDescent="0.2">
      <c r="A4" s="146" t="s">
        <v>207</v>
      </c>
      <c r="B4" s="147"/>
      <c r="C4" s="147"/>
      <c r="D4" s="147"/>
      <c r="E4" s="147"/>
      <c r="F4" s="147"/>
      <c r="G4" s="147"/>
      <c r="H4" s="148"/>
      <c r="I4" s="149"/>
      <c r="J4" s="150"/>
      <c r="K4" s="150"/>
      <c r="L4" s="150"/>
      <c r="M4" s="150"/>
      <c r="N4" s="150"/>
      <c r="O4" s="151"/>
      <c r="P4" s="149"/>
      <c r="Q4" s="150"/>
      <c r="R4" s="150"/>
      <c r="S4" s="150"/>
      <c r="T4" s="150"/>
      <c r="U4" s="150"/>
      <c r="V4" s="151"/>
      <c r="W4" s="149"/>
      <c r="X4" s="150"/>
      <c r="Y4" s="150"/>
      <c r="Z4" s="150"/>
      <c r="AA4" s="150"/>
      <c r="AB4" s="150"/>
      <c r="AC4" s="151"/>
      <c r="AE4" s="22">
        <f>IF(AND(I3="Yes",I4="Yes",I2&gt;0),I10,0)</f>
        <v>0</v>
      </c>
      <c r="AF4" s="22">
        <f>IF(AND(P3="Yes",P4="Yes",P2&gt;0),P10,0)</f>
        <v>0</v>
      </c>
      <c r="AG4" s="35">
        <f>IF(AND(W3="Yes",W4="Yes",W2&gt;0),W10,0)</f>
        <v>0</v>
      </c>
      <c r="AH4" s="36" t="s">
        <v>183</v>
      </c>
      <c r="AI4" s="23" t="str">
        <f>AE14</f>
        <v/>
      </c>
      <c r="AJ4" s="26">
        <f>AE15</f>
        <v>0</v>
      </c>
      <c r="AK4" s="30" t="str">
        <f t="array" ref="AK4">IFERROR(INDEX($AI$3:$AI$8,MATCH(0,COUNTIF($AK$2:AK3,$AI$3:$AI$8&amp;"")+IF($AI$3:$AI$8="",1,0),0)),"")</f>
        <v/>
      </c>
      <c r="AL4" s="31">
        <f t="shared" ref="AL4:AL8" si="0">SUMIF($AI$3:$AI$8,AK4,$AJ$3:$AJ$8)</f>
        <v>0</v>
      </c>
    </row>
    <row r="5" spans="1:38" ht="12.95" customHeight="1" x14ac:dyDescent="0.2">
      <c r="A5" s="135" t="s">
        <v>178</v>
      </c>
      <c r="B5" s="135"/>
      <c r="C5" s="135"/>
      <c r="D5" s="135"/>
      <c r="E5" s="135"/>
      <c r="F5" s="135"/>
      <c r="G5" s="135"/>
      <c r="H5" s="135"/>
      <c r="I5" s="143"/>
      <c r="J5" s="143"/>
      <c r="K5" s="143"/>
      <c r="L5" s="143"/>
      <c r="M5" s="143"/>
      <c r="N5" s="143"/>
      <c r="O5" s="143"/>
      <c r="P5" s="143"/>
      <c r="Q5" s="143"/>
      <c r="R5" s="143"/>
      <c r="S5" s="143"/>
      <c r="T5" s="143"/>
      <c r="U5" s="143"/>
      <c r="V5" s="143"/>
      <c r="W5" s="143"/>
      <c r="X5" s="143"/>
      <c r="Y5" s="143"/>
      <c r="Z5" s="143"/>
      <c r="AA5" s="143"/>
      <c r="AB5" s="143"/>
      <c r="AC5" s="143"/>
      <c r="AH5" s="1" t="s">
        <v>177</v>
      </c>
      <c r="AI5" s="18" t="str">
        <f>AF3</f>
        <v/>
      </c>
      <c r="AJ5" s="27">
        <f>AF4</f>
        <v>0</v>
      </c>
      <c r="AK5" s="30" t="str">
        <f t="array" ref="AK5">IFERROR(INDEX($AI$3:$AI$8,MATCH(0,COUNTIF($AK$2:AK4,$AI$3:$AI$8&amp;"")+IF($AI$3:$AI$8="",1,0),0)),"")</f>
        <v/>
      </c>
      <c r="AL5" s="31">
        <f t="shared" si="0"/>
        <v>0</v>
      </c>
    </row>
    <row r="6" spans="1:38" ht="12.95" customHeight="1" x14ac:dyDescent="0.2">
      <c r="A6" s="135" t="s">
        <v>179</v>
      </c>
      <c r="B6" s="135"/>
      <c r="C6" s="135"/>
      <c r="D6" s="135"/>
      <c r="E6" s="135"/>
      <c r="F6" s="135"/>
      <c r="G6" s="135"/>
      <c r="H6" s="135"/>
      <c r="I6" s="142">
        <v>0</v>
      </c>
      <c r="J6" s="142"/>
      <c r="K6" s="142"/>
      <c r="L6" s="142"/>
      <c r="M6" s="142"/>
      <c r="N6" s="142"/>
      <c r="O6" s="142"/>
      <c r="P6" s="142">
        <v>0</v>
      </c>
      <c r="Q6" s="142"/>
      <c r="R6" s="142"/>
      <c r="S6" s="142"/>
      <c r="T6" s="142"/>
      <c r="U6" s="142"/>
      <c r="V6" s="142"/>
      <c r="W6" s="142">
        <v>0</v>
      </c>
      <c r="X6" s="142"/>
      <c r="Y6" s="142"/>
      <c r="Z6" s="142"/>
      <c r="AA6" s="142"/>
      <c r="AB6" s="142"/>
      <c r="AC6" s="142"/>
      <c r="AH6" s="36" t="s">
        <v>183</v>
      </c>
      <c r="AI6" s="18" t="str">
        <f>AF14</f>
        <v/>
      </c>
      <c r="AJ6" s="27">
        <f>AF15</f>
        <v>0</v>
      </c>
      <c r="AK6" s="30" t="str">
        <f t="array" ref="AK6">IFERROR(INDEX($AI$3:$AI$8,MATCH(0,COUNTIF($AK$2:AK5,$AI$3:$AI$8&amp;"")+IF($AI$3:$AI$8="",1,0),0)),"")</f>
        <v/>
      </c>
      <c r="AL6" s="31">
        <f t="shared" si="0"/>
        <v>0</v>
      </c>
    </row>
    <row r="7" spans="1:38" ht="12.95" customHeight="1" x14ac:dyDescent="0.2">
      <c r="A7" s="135" t="s">
        <v>180</v>
      </c>
      <c r="B7" s="135"/>
      <c r="C7" s="135"/>
      <c r="D7" s="135"/>
      <c r="E7" s="135"/>
      <c r="F7" s="135"/>
      <c r="G7" s="135"/>
      <c r="H7" s="135"/>
      <c r="I7" s="142">
        <v>0</v>
      </c>
      <c r="J7" s="142"/>
      <c r="K7" s="142"/>
      <c r="L7" s="142"/>
      <c r="M7" s="142"/>
      <c r="N7" s="142"/>
      <c r="O7" s="142"/>
      <c r="P7" s="142">
        <v>0</v>
      </c>
      <c r="Q7" s="142"/>
      <c r="R7" s="142"/>
      <c r="S7" s="142"/>
      <c r="T7" s="142"/>
      <c r="U7" s="142"/>
      <c r="V7" s="142"/>
      <c r="W7" s="142">
        <v>0</v>
      </c>
      <c r="X7" s="142"/>
      <c r="Y7" s="142"/>
      <c r="Z7" s="142"/>
      <c r="AA7" s="142"/>
      <c r="AB7" s="142"/>
      <c r="AC7" s="142"/>
      <c r="AH7" s="1" t="s">
        <v>177</v>
      </c>
      <c r="AI7" s="25" t="str">
        <f>AG3</f>
        <v/>
      </c>
      <c r="AJ7" s="28">
        <f>AG4</f>
        <v>0</v>
      </c>
      <c r="AK7" s="30" t="str">
        <f t="array" ref="AK7">IFERROR(INDEX($AI$3:$AI$8,MATCH(0,COUNTIF($AK$2:AK6,$AI$3:$AI$8&amp;"")+IF($AI$3:$AI$8="",1,0),0)),"")</f>
        <v/>
      </c>
      <c r="AL7" s="31">
        <f t="shared" si="0"/>
        <v>0</v>
      </c>
    </row>
    <row r="8" spans="1:38" ht="12.95" customHeight="1" x14ac:dyDescent="0.2">
      <c r="A8" s="135" t="s">
        <v>181</v>
      </c>
      <c r="B8" s="135"/>
      <c r="C8" s="135"/>
      <c r="D8" s="135"/>
      <c r="E8" s="135"/>
      <c r="F8" s="135"/>
      <c r="G8" s="135"/>
      <c r="H8" s="135"/>
      <c r="I8" s="142">
        <v>0</v>
      </c>
      <c r="J8" s="142"/>
      <c r="K8" s="142"/>
      <c r="L8" s="142"/>
      <c r="M8" s="142"/>
      <c r="N8" s="142"/>
      <c r="O8" s="142"/>
      <c r="P8" s="142">
        <v>0</v>
      </c>
      <c r="Q8" s="142"/>
      <c r="R8" s="142"/>
      <c r="S8" s="142"/>
      <c r="T8" s="142"/>
      <c r="U8" s="142"/>
      <c r="V8" s="142"/>
      <c r="W8" s="142">
        <v>0</v>
      </c>
      <c r="X8" s="142"/>
      <c r="Y8" s="142"/>
      <c r="Z8" s="142"/>
      <c r="AA8" s="142"/>
      <c r="AB8" s="142"/>
      <c r="AC8" s="142"/>
      <c r="AH8" s="36" t="s">
        <v>183</v>
      </c>
      <c r="AI8" s="25" t="str">
        <f>AG14</f>
        <v/>
      </c>
      <c r="AJ8" s="28">
        <f>AG15</f>
        <v>0</v>
      </c>
      <c r="AK8" s="30" t="str">
        <f t="array" ref="AK8">IFERROR(INDEX($AI$3:$AI$8,MATCH(0,COUNTIF($AK$2:AK7,$AI$3:$AI$8&amp;"")+IF($AI$3:$AI$8="",1,0),0)),"")</f>
        <v/>
      </c>
      <c r="AL8" s="31">
        <f t="shared" si="0"/>
        <v>0</v>
      </c>
    </row>
    <row r="9" spans="1:38" ht="12.95" customHeight="1" x14ac:dyDescent="0.2">
      <c r="A9" s="135" t="s">
        <v>182</v>
      </c>
      <c r="B9" s="135"/>
      <c r="C9" s="135"/>
      <c r="D9" s="135"/>
      <c r="E9" s="135"/>
      <c r="F9" s="135"/>
      <c r="G9" s="135"/>
      <c r="H9" s="135"/>
      <c r="I9" s="142">
        <v>0</v>
      </c>
      <c r="J9" s="142"/>
      <c r="K9" s="142"/>
      <c r="L9" s="142"/>
      <c r="M9" s="142"/>
      <c r="N9" s="142"/>
      <c r="O9" s="142"/>
      <c r="P9" s="142">
        <v>0</v>
      </c>
      <c r="Q9" s="142"/>
      <c r="R9" s="142"/>
      <c r="S9" s="142"/>
      <c r="T9" s="142"/>
      <c r="U9" s="142"/>
      <c r="V9" s="142"/>
      <c r="W9" s="142">
        <v>0</v>
      </c>
      <c r="X9" s="142"/>
      <c r="Y9" s="142"/>
      <c r="Z9" s="142"/>
      <c r="AA9" s="142"/>
      <c r="AB9" s="142"/>
      <c r="AC9" s="142"/>
      <c r="AH9" s="37"/>
      <c r="AI9" s="38"/>
    </row>
    <row r="10" spans="1:38" ht="12.95" customHeight="1" x14ac:dyDescent="0.2">
      <c r="A10" s="133" t="s">
        <v>47</v>
      </c>
      <c r="B10" s="133"/>
      <c r="C10" s="133"/>
      <c r="D10" s="133"/>
      <c r="E10" s="133"/>
      <c r="F10" s="133"/>
      <c r="G10" s="133"/>
      <c r="H10" s="133"/>
      <c r="I10" s="134">
        <f>IF(AND(I3="Yes",OR(I4="Yes",I4="No")),IF(AND(I6&gt;0,OR(I7&gt;0,I8&gt;0,I9&gt;0),I6-(I7+I8+I9)&gt;0),I6-(I7+I8+I9),I6),0)</f>
        <v>0</v>
      </c>
      <c r="J10" s="134"/>
      <c r="K10" s="134"/>
      <c r="L10" s="134"/>
      <c r="M10" s="134"/>
      <c r="N10" s="134"/>
      <c r="O10" s="134"/>
      <c r="P10" s="134">
        <f t="shared" ref="P10" si="1">IF(AND(P3="Yes",OR(P4="Yes",P4="No")),IF(AND(P6&gt;0,OR(P7&gt;0,P8&gt;0,P9&gt;0),P6-(P7+P8+P9)&gt;0),P6-(P7+P8+P9),P6),0)</f>
        <v>0</v>
      </c>
      <c r="Q10" s="134"/>
      <c r="R10" s="134"/>
      <c r="S10" s="134"/>
      <c r="T10" s="134"/>
      <c r="U10" s="134"/>
      <c r="V10" s="134"/>
      <c r="W10" s="134">
        <f t="shared" ref="W10" si="2">IF(AND(W3="Yes",OR(W4="Yes",W4="No")),IF(AND(W6&gt;0,OR(W7&gt;0,W8&gt;0,W9&gt;0),W6-(W7+W8+W9)&gt;0),W6-(W7+W8+W9),W6),0)</f>
        <v>0</v>
      </c>
      <c r="X10" s="134"/>
      <c r="Y10" s="134"/>
      <c r="Z10" s="134"/>
      <c r="AA10" s="134"/>
      <c r="AB10" s="134"/>
      <c r="AC10" s="134"/>
      <c r="AD10" s="2">
        <f>SUM(I10:AC10)-SUM(AE4:AG4)</f>
        <v>0</v>
      </c>
      <c r="AH10" s="36"/>
      <c r="AI10" s="38"/>
    </row>
    <row r="11" spans="1:38" ht="12.95" customHeight="1" x14ac:dyDescent="0.2">
      <c r="I11" s="154" t="str">
        <f>IF(AE4&gt;0,"See note at the end of this tab","")</f>
        <v/>
      </c>
      <c r="J11" s="154"/>
      <c r="K11" s="154"/>
      <c r="L11" s="154"/>
      <c r="M11" s="154"/>
      <c r="N11" s="154"/>
      <c r="O11" s="154"/>
      <c r="P11" s="154" t="str">
        <f>IF(AF4&gt;0,"See note at the end of this tab","")</f>
        <v/>
      </c>
      <c r="Q11" s="154"/>
      <c r="R11" s="154"/>
      <c r="S11" s="154"/>
      <c r="T11" s="154"/>
      <c r="U11" s="154"/>
      <c r="V11" s="154"/>
      <c r="W11" s="154" t="str">
        <f>IF(AG4&gt;0,"See note at the end of this tab","")</f>
        <v/>
      </c>
      <c r="X11" s="154"/>
      <c r="Y11" s="154"/>
      <c r="Z11" s="154"/>
      <c r="AA11" s="154"/>
      <c r="AB11" s="154"/>
      <c r="AC11" s="154"/>
    </row>
    <row r="12" spans="1:38" ht="12.95" customHeight="1" x14ac:dyDescent="0.2">
      <c r="A12" s="145" t="s">
        <v>183</v>
      </c>
      <c r="B12" s="145"/>
      <c r="C12" s="145"/>
      <c r="D12" s="145"/>
      <c r="E12" s="145"/>
      <c r="F12" s="145"/>
      <c r="G12" s="145"/>
      <c r="H12" s="145"/>
      <c r="I12" s="144" t="s">
        <v>46</v>
      </c>
      <c r="J12" s="144"/>
      <c r="K12" s="144"/>
      <c r="L12" s="144"/>
      <c r="M12" s="144"/>
      <c r="N12" s="144"/>
      <c r="O12" s="144"/>
      <c r="P12" s="144" t="s">
        <v>60</v>
      </c>
      <c r="Q12" s="144"/>
      <c r="R12" s="144"/>
      <c r="S12" s="144"/>
      <c r="T12" s="144"/>
      <c r="U12" s="144"/>
      <c r="V12" s="144"/>
      <c r="W12" s="144" t="s">
        <v>67</v>
      </c>
      <c r="X12" s="144"/>
      <c r="Y12" s="144"/>
      <c r="Z12" s="144"/>
      <c r="AA12" s="144"/>
      <c r="AB12" s="144"/>
      <c r="AC12" s="144"/>
    </row>
    <row r="13" spans="1:38" ht="12.95" customHeight="1" x14ac:dyDescent="0.2">
      <c r="A13" s="135" t="s">
        <v>56</v>
      </c>
      <c r="B13" s="135"/>
      <c r="C13" s="135"/>
      <c r="D13" s="135"/>
      <c r="E13" s="135"/>
      <c r="F13" s="135"/>
      <c r="G13" s="135"/>
      <c r="H13" s="135"/>
      <c r="I13" s="143"/>
      <c r="J13" s="143"/>
      <c r="K13" s="143"/>
      <c r="L13" s="143"/>
      <c r="M13" s="143"/>
      <c r="N13" s="143"/>
      <c r="O13" s="143"/>
      <c r="P13" s="143"/>
      <c r="Q13" s="143"/>
      <c r="R13" s="143"/>
      <c r="S13" s="143"/>
      <c r="T13" s="143"/>
      <c r="U13" s="143"/>
      <c r="V13" s="143"/>
      <c r="W13" s="143"/>
      <c r="X13" s="143"/>
      <c r="Y13" s="143"/>
      <c r="Z13" s="143"/>
      <c r="AA13" s="143"/>
      <c r="AB13" s="143"/>
      <c r="AC13" s="143"/>
    </row>
    <row r="14" spans="1:38" ht="12.95" customHeight="1" x14ac:dyDescent="0.2">
      <c r="A14" s="146" t="s">
        <v>208</v>
      </c>
      <c r="B14" s="147"/>
      <c r="C14" s="147"/>
      <c r="D14" s="147"/>
      <c r="E14" s="147"/>
      <c r="F14" s="147"/>
      <c r="G14" s="147"/>
      <c r="H14" s="148"/>
      <c r="I14" s="149"/>
      <c r="J14" s="150"/>
      <c r="K14" s="150"/>
      <c r="L14" s="150"/>
      <c r="M14" s="150"/>
      <c r="N14" s="150"/>
      <c r="O14" s="151"/>
      <c r="P14" s="149"/>
      <c r="Q14" s="150"/>
      <c r="R14" s="150"/>
      <c r="S14" s="150"/>
      <c r="T14" s="150"/>
      <c r="U14" s="150"/>
      <c r="V14" s="151"/>
      <c r="W14" s="149"/>
      <c r="X14" s="150"/>
      <c r="Y14" s="150"/>
      <c r="Z14" s="150"/>
      <c r="AA14" s="150"/>
      <c r="AB14" s="150"/>
      <c r="AC14" s="151"/>
      <c r="AE14" s="21" t="str">
        <f>IF(AND(I14="Yes",I15="Yes",I13&gt;0,AE15&gt;0),I13,"")</f>
        <v/>
      </c>
      <c r="AF14" s="21" t="str">
        <f>IF(AND(P14="Yes",P15="Yes",P13&gt;0,AF15&gt;0),P13,"")</f>
        <v/>
      </c>
      <c r="AG14" s="34" t="str">
        <f>IF(AND(W14="Yes",W15="Yes",W13&gt;0,AG15&gt;0),W13,"")</f>
        <v/>
      </c>
    </row>
    <row r="15" spans="1:38" ht="12.95" customHeight="1" x14ac:dyDescent="0.2">
      <c r="A15" s="146" t="s">
        <v>207</v>
      </c>
      <c r="B15" s="147"/>
      <c r="C15" s="147"/>
      <c r="D15" s="147"/>
      <c r="E15" s="147"/>
      <c r="F15" s="147"/>
      <c r="G15" s="147"/>
      <c r="H15" s="148"/>
      <c r="I15" s="149"/>
      <c r="J15" s="150"/>
      <c r="K15" s="150"/>
      <c r="L15" s="150"/>
      <c r="M15" s="150"/>
      <c r="N15" s="150"/>
      <c r="O15" s="151"/>
      <c r="P15" s="149"/>
      <c r="Q15" s="150"/>
      <c r="R15" s="150"/>
      <c r="S15" s="150"/>
      <c r="T15" s="150"/>
      <c r="U15" s="150"/>
      <c r="V15" s="151"/>
      <c r="W15" s="149"/>
      <c r="X15" s="150"/>
      <c r="Y15" s="150"/>
      <c r="Z15" s="150"/>
      <c r="AA15" s="150"/>
      <c r="AB15" s="150"/>
      <c r="AC15" s="151"/>
      <c r="AE15" s="22">
        <f>IF(AND(I14="Yes",I15="Yes",I13&gt;0),I21,0)</f>
        <v>0</v>
      </c>
      <c r="AF15" s="22">
        <f>IF(AND(P14="Yes",P15="Yes",P13&gt;0),P21,0)</f>
        <v>0</v>
      </c>
      <c r="AG15" s="35">
        <f>IF(AND(W14="Yes",W15="Yes",W13&gt;0),W21,0)</f>
        <v>0</v>
      </c>
    </row>
    <row r="16" spans="1:38" ht="12.95" customHeight="1" x14ac:dyDescent="0.2">
      <c r="A16" s="135" t="s">
        <v>178</v>
      </c>
      <c r="B16" s="135"/>
      <c r="C16" s="135"/>
      <c r="D16" s="135"/>
      <c r="E16" s="135"/>
      <c r="F16" s="135"/>
      <c r="G16" s="135"/>
      <c r="H16" s="135"/>
      <c r="I16" s="143"/>
      <c r="J16" s="143"/>
      <c r="K16" s="143"/>
      <c r="L16" s="143"/>
      <c r="M16" s="143"/>
      <c r="N16" s="143"/>
      <c r="O16" s="143"/>
      <c r="P16" s="143"/>
      <c r="Q16" s="143"/>
      <c r="R16" s="143"/>
      <c r="S16" s="143"/>
      <c r="T16" s="143"/>
      <c r="U16" s="143"/>
      <c r="V16" s="143"/>
      <c r="W16" s="143"/>
      <c r="X16" s="143"/>
      <c r="Y16" s="143"/>
      <c r="Z16" s="143"/>
      <c r="AA16" s="143"/>
      <c r="AB16" s="143"/>
      <c r="AC16" s="143"/>
    </row>
    <row r="17" spans="1:30" ht="12.95" customHeight="1" x14ac:dyDescent="0.2">
      <c r="A17" s="135" t="s">
        <v>179</v>
      </c>
      <c r="B17" s="135"/>
      <c r="C17" s="135"/>
      <c r="D17" s="135"/>
      <c r="E17" s="135"/>
      <c r="F17" s="135"/>
      <c r="G17" s="135"/>
      <c r="H17" s="135"/>
      <c r="I17" s="142"/>
      <c r="J17" s="142"/>
      <c r="K17" s="142"/>
      <c r="L17" s="142"/>
      <c r="M17" s="142"/>
      <c r="N17" s="142"/>
      <c r="O17" s="142"/>
      <c r="P17" s="142">
        <v>0</v>
      </c>
      <c r="Q17" s="142"/>
      <c r="R17" s="142"/>
      <c r="S17" s="142"/>
      <c r="T17" s="142"/>
      <c r="U17" s="142"/>
      <c r="V17" s="142"/>
      <c r="W17" s="142">
        <v>0</v>
      </c>
      <c r="X17" s="142"/>
      <c r="Y17" s="142"/>
      <c r="Z17" s="142"/>
      <c r="AA17" s="142"/>
      <c r="AB17" s="142"/>
      <c r="AC17" s="142"/>
    </row>
    <row r="18" spans="1:30" ht="12.95" customHeight="1" x14ac:dyDescent="0.2">
      <c r="A18" s="135" t="s">
        <v>180</v>
      </c>
      <c r="B18" s="135"/>
      <c r="C18" s="135"/>
      <c r="D18" s="135"/>
      <c r="E18" s="135"/>
      <c r="F18" s="135"/>
      <c r="G18" s="135"/>
      <c r="H18" s="135"/>
      <c r="I18" s="142">
        <v>0</v>
      </c>
      <c r="J18" s="142"/>
      <c r="K18" s="142"/>
      <c r="L18" s="142"/>
      <c r="M18" s="142"/>
      <c r="N18" s="142"/>
      <c r="O18" s="142"/>
      <c r="P18" s="142">
        <v>0</v>
      </c>
      <c r="Q18" s="142"/>
      <c r="R18" s="142"/>
      <c r="S18" s="142"/>
      <c r="T18" s="142"/>
      <c r="U18" s="142"/>
      <c r="V18" s="142"/>
      <c r="W18" s="142">
        <v>0</v>
      </c>
      <c r="X18" s="142"/>
      <c r="Y18" s="142"/>
      <c r="Z18" s="142"/>
      <c r="AA18" s="142"/>
      <c r="AB18" s="142"/>
      <c r="AC18" s="142"/>
    </row>
    <row r="19" spans="1:30" ht="12.95" customHeight="1" x14ac:dyDescent="0.2">
      <c r="A19" s="135" t="s">
        <v>181</v>
      </c>
      <c r="B19" s="135"/>
      <c r="C19" s="135"/>
      <c r="D19" s="135"/>
      <c r="E19" s="135"/>
      <c r="F19" s="135"/>
      <c r="G19" s="135"/>
      <c r="H19" s="135"/>
      <c r="I19" s="142">
        <v>0</v>
      </c>
      <c r="J19" s="142"/>
      <c r="K19" s="142"/>
      <c r="L19" s="142"/>
      <c r="M19" s="142"/>
      <c r="N19" s="142"/>
      <c r="O19" s="142"/>
      <c r="P19" s="142">
        <v>0</v>
      </c>
      <c r="Q19" s="142"/>
      <c r="R19" s="142"/>
      <c r="S19" s="142"/>
      <c r="T19" s="142"/>
      <c r="U19" s="142"/>
      <c r="V19" s="142"/>
      <c r="W19" s="142">
        <v>0</v>
      </c>
      <c r="X19" s="142"/>
      <c r="Y19" s="142"/>
      <c r="Z19" s="142"/>
      <c r="AA19" s="142"/>
      <c r="AB19" s="142"/>
      <c r="AC19" s="142"/>
    </row>
    <row r="20" spans="1:30" ht="12.95" customHeight="1" x14ac:dyDescent="0.2">
      <c r="A20" s="135" t="s">
        <v>182</v>
      </c>
      <c r="B20" s="135"/>
      <c r="C20" s="135"/>
      <c r="D20" s="135"/>
      <c r="E20" s="135"/>
      <c r="F20" s="135"/>
      <c r="G20" s="135"/>
      <c r="H20" s="135"/>
      <c r="I20" s="142">
        <v>0</v>
      </c>
      <c r="J20" s="142"/>
      <c r="K20" s="142"/>
      <c r="L20" s="142"/>
      <c r="M20" s="142"/>
      <c r="N20" s="142"/>
      <c r="O20" s="142"/>
      <c r="P20" s="142">
        <v>0</v>
      </c>
      <c r="Q20" s="142"/>
      <c r="R20" s="142"/>
      <c r="S20" s="142"/>
      <c r="T20" s="142"/>
      <c r="U20" s="142"/>
      <c r="V20" s="142"/>
      <c r="W20" s="142">
        <v>0</v>
      </c>
      <c r="X20" s="142"/>
      <c r="Y20" s="142"/>
      <c r="Z20" s="142"/>
      <c r="AA20" s="142"/>
      <c r="AB20" s="142"/>
      <c r="AC20" s="142"/>
    </row>
    <row r="21" spans="1:30" ht="12.95" customHeight="1" x14ac:dyDescent="0.2">
      <c r="A21" s="133" t="s">
        <v>47</v>
      </c>
      <c r="B21" s="133"/>
      <c r="C21" s="133"/>
      <c r="D21" s="133"/>
      <c r="E21" s="133"/>
      <c r="F21" s="133"/>
      <c r="G21" s="133"/>
      <c r="H21" s="133"/>
      <c r="I21" s="134">
        <f>IF(AND(I14="Yes",OR(I15="Yes",I15="No")),IF(AND(I17&gt;0,OR(I18&gt;0,I19&gt;0,I20&gt;0),I17-(I18+I19+I20)&gt;0),I17-(I18+I19+I20),I17),0)</f>
        <v>0</v>
      </c>
      <c r="J21" s="134"/>
      <c r="K21" s="134"/>
      <c r="L21" s="134"/>
      <c r="M21" s="134"/>
      <c r="N21" s="134"/>
      <c r="O21" s="134"/>
      <c r="P21" s="134">
        <f t="shared" ref="P21" si="3">IF(AND(P14="Yes",OR(P15="Yes",P15="No")),IF(AND(P17&gt;0,OR(P18&gt;0,P19&gt;0,P20&gt;0),P17-(P18+P19+P20)&gt;0),P17-(P18+P19+P20),P17),0)</f>
        <v>0</v>
      </c>
      <c r="Q21" s="134"/>
      <c r="R21" s="134"/>
      <c r="S21" s="134"/>
      <c r="T21" s="134"/>
      <c r="U21" s="134"/>
      <c r="V21" s="134"/>
      <c r="W21" s="134">
        <f t="shared" ref="W21" si="4">IF(AND(W14="Yes",OR(W15="Yes",W15="No")),IF(AND(W17&gt;0,OR(W18&gt;0,W19&gt;0,W20&gt;0),W17-(W18+W19+W20)&gt;0),W17-(W18+W19+W20),W17),0)</f>
        <v>0</v>
      </c>
      <c r="X21" s="134"/>
      <c r="Y21" s="134"/>
      <c r="Z21" s="134"/>
      <c r="AA21" s="134"/>
      <c r="AB21" s="134"/>
      <c r="AC21" s="134"/>
      <c r="AD21" s="3">
        <f>SUM(I21:AC21)-SUM(AE15:AG15)</f>
        <v>0</v>
      </c>
    </row>
    <row r="22" spans="1:30" ht="12.95" customHeight="1" x14ac:dyDescent="0.2">
      <c r="I22" s="154" t="str">
        <f>IF(AE15&gt;0,"See note at the end of this tab","")</f>
        <v/>
      </c>
      <c r="J22" s="154"/>
      <c r="K22" s="154"/>
      <c r="L22" s="154"/>
      <c r="M22" s="154"/>
      <c r="N22" s="154"/>
      <c r="O22" s="154"/>
      <c r="P22" s="154" t="str">
        <f>IF(AF15&gt;0,"See note at the end of this tab","")</f>
        <v/>
      </c>
      <c r="Q22" s="154"/>
      <c r="R22" s="154"/>
      <c r="S22" s="154"/>
      <c r="T22" s="154"/>
      <c r="U22" s="154"/>
      <c r="V22" s="154"/>
      <c r="W22" s="154" t="str">
        <f>IF(AG15&gt;0,"See note at the end of this tab","")</f>
        <v/>
      </c>
      <c r="X22" s="154"/>
      <c r="Y22" s="154"/>
      <c r="Z22" s="154"/>
      <c r="AA22" s="154"/>
      <c r="AB22" s="154"/>
      <c r="AC22" s="154"/>
      <c r="AD22" s="2">
        <f>SUM(AD10+AD21)</f>
        <v>0</v>
      </c>
    </row>
    <row r="23" spans="1:30" ht="12.95" customHeight="1" x14ac:dyDescent="0.2">
      <c r="AD23" s="3">
        <f>SUM('Line 1'!AL111:AL118)</f>
        <v>0</v>
      </c>
    </row>
    <row r="24" spans="1:30" ht="12.95" customHeight="1" x14ac:dyDescent="0.2">
      <c r="A24" s="64" t="str">
        <f>'Line 1'!A106</f>
        <v/>
      </c>
      <c r="AD24" s="2">
        <f>SUM(AD22:AD23)+'Manual Override'!AM5</f>
        <v>0</v>
      </c>
    </row>
    <row r="25" spans="1:30" ht="12.95" customHeight="1" x14ac:dyDescent="0.2">
      <c r="A25" s="65" t="str">
        <f>'Line 1'!A107</f>
        <v/>
      </c>
    </row>
    <row r="26" spans="1:30" ht="12.95" customHeight="1" x14ac:dyDescent="0.2">
      <c r="A26" s="65" t="str">
        <f>'Line 1'!A108</f>
        <v/>
      </c>
    </row>
    <row r="28" spans="1:30" ht="12.95" customHeight="1" x14ac:dyDescent="0.2">
      <c r="A28" s="65"/>
      <c r="B28" s="130" t="str">
        <f>'Line 1'!AP110</f>
        <v/>
      </c>
      <c r="C28" s="130"/>
      <c r="D28" s="130"/>
      <c r="E28" s="130"/>
      <c r="F28" s="130"/>
      <c r="G28" s="129" t="str">
        <f>'Line 1'!AQ110</f>
        <v/>
      </c>
      <c r="H28" s="129"/>
      <c r="I28" s="129"/>
      <c r="J28" s="129"/>
      <c r="K28" s="129"/>
      <c r="L28" s="129" t="str">
        <f>'Line 1'!AR110</f>
        <v/>
      </c>
      <c r="M28" s="129"/>
      <c r="N28" s="129"/>
      <c r="O28" s="129"/>
      <c r="P28" s="129"/>
      <c r="Q28" s="129"/>
      <c r="R28" s="129" t="str">
        <f>'Line 1'!AS110</f>
        <v/>
      </c>
      <c r="S28" s="129"/>
      <c r="T28" s="129"/>
      <c r="U28" s="129"/>
      <c r="V28" s="129"/>
      <c r="W28" s="129"/>
      <c r="X28" s="129" t="str">
        <f>'Line 1'!AT110</f>
        <v/>
      </c>
      <c r="Y28" s="129"/>
      <c r="Z28" s="129"/>
      <c r="AA28" s="129"/>
      <c r="AB28" s="129"/>
      <c r="AC28" s="129"/>
    </row>
    <row r="29" spans="1:30" ht="12.95" customHeight="1" x14ac:dyDescent="0.2">
      <c r="A29" s="63" t="str">
        <f>'Line 1'!AO111</f>
        <v/>
      </c>
      <c r="B29" s="131" t="str">
        <f>'Line 1'!AP111</f>
        <v/>
      </c>
      <c r="C29" s="131"/>
      <c r="D29" s="131"/>
      <c r="E29" s="131"/>
      <c r="F29" s="131"/>
      <c r="G29" s="128" t="str">
        <f>'Line 1'!AQ111</f>
        <v/>
      </c>
      <c r="H29" s="128"/>
      <c r="I29" s="128"/>
      <c r="J29" s="128"/>
      <c r="K29" s="128"/>
      <c r="L29" s="128" t="str">
        <f>'Line 1'!AR111</f>
        <v/>
      </c>
      <c r="M29" s="128"/>
      <c r="N29" s="128"/>
      <c r="O29" s="128"/>
      <c r="P29" s="128"/>
      <c r="Q29" s="128"/>
      <c r="R29" s="128" t="str">
        <f>'Line 1'!AS111</f>
        <v/>
      </c>
      <c r="S29" s="128"/>
      <c r="T29" s="128"/>
      <c r="U29" s="128"/>
      <c r="V29" s="128"/>
      <c r="W29" s="128"/>
      <c r="X29" s="128" t="str">
        <f>'Line 1'!AT111</f>
        <v/>
      </c>
      <c r="Y29" s="128"/>
      <c r="Z29" s="128"/>
      <c r="AA29" s="128"/>
      <c r="AB29" s="128"/>
      <c r="AC29" s="128"/>
    </row>
    <row r="30" spans="1:30" ht="12.95" customHeight="1" x14ac:dyDescent="0.2">
      <c r="A30" s="63" t="str">
        <f>'Line 1'!AO112</f>
        <v/>
      </c>
      <c r="B30" s="131" t="str">
        <f>'Line 1'!AP112</f>
        <v/>
      </c>
      <c r="C30" s="131"/>
      <c r="D30" s="131"/>
      <c r="E30" s="131"/>
      <c r="F30" s="131"/>
      <c r="G30" s="128" t="str">
        <f>'Line 1'!AQ112</f>
        <v/>
      </c>
      <c r="H30" s="128"/>
      <c r="I30" s="128"/>
      <c r="J30" s="128"/>
      <c r="K30" s="128"/>
      <c r="L30" s="128" t="str">
        <f>'Line 1'!AR112</f>
        <v/>
      </c>
      <c r="M30" s="128"/>
      <c r="N30" s="128"/>
      <c r="O30" s="128"/>
      <c r="P30" s="128"/>
      <c r="Q30" s="128"/>
      <c r="R30" s="128" t="str">
        <f>'Line 1'!AS112</f>
        <v/>
      </c>
      <c r="S30" s="128"/>
      <c r="T30" s="128"/>
      <c r="U30" s="128"/>
      <c r="V30" s="128"/>
      <c r="W30" s="128"/>
      <c r="X30" s="128" t="str">
        <f>'Line 1'!AT112</f>
        <v/>
      </c>
      <c r="Y30" s="128"/>
      <c r="Z30" s="128"/>
      <c r="AA30" s="128"/>
      <c r="AB30" s="128"/>
      <c r="AC30" s="128"/>
    </row>
    <row r="31" spans="1:30" ht="12.95" customHeight="1" x14ac:dyDescent="0.2">
      <c r="A31" s="63" t="str">
        <f>'Line 1'!AO113</f>
        <v/>
      </c>
      <c r="B31" s="131" t="str">
        <f>'Line 1'!AP113</f>
        <v/>
      </c>
      <c r="C31" s="131"/>
      <c r="D31" s="131"/>
      <c r="E31" s="131"/>
      <c r="F31" s="131"/>
      <c r="G31" s="128" t="str">
        <f>'Line 1'!AQ113</f>
        <v/>
      </c>
      <c r="H31" s="128"/>
      <c r="I31" s="128"/>
      <c r="J31" s="128"/>
      <c r="K31" s="128"/>
      <c r="L31" s="128" t="str">
        <f>'Line 1'!AR113</f>
        <v/>
      </c>
      <c r="M31" s="128"/>
      <c r="N31" s="128"/>
      <c r="O31" s="128"/>
      <c r="P31" s="128"/>
      <c r="Q31" s="128"/>
      <c r="R31" s="128" t="str">
        <f>'Line 1'!AS113</f>
        <v/>
      </c>
      <c r="S31" s="128"/>
      <c r="T31" s="128"/>
      <c r="U31" s="128"/>
      <c r="V31" s="128"/>
      <c r="W31" s="128"/>
      <c r="X31" s="128" t="str">
        <f>'Line 1'!AT113</f>
        <v/>
      </c>
      <c r="Y31" s="128"/>
      <c r="Z31" s="128"/>
      <c r="AA31" s="128"/>
      <c r="AB31" s="128"/>
      <c r="AC31" s="128"/>
    </row>
    <row r="32" spans="1:30" ht="12.95" customHeight="1" x14ac:dyDescent="0.2">
      <c r="A32" s="63" t="str">
        <f>'Line 1'!AO114</f>
        <v/>
      </c>
      <c r="B32" s="131" t="str">
        <f>'Line 1'!AP114</f>
        <v/>
      </c>
      <c r="C32" s="131"/>
      <c r="D32" s="131"/>
      <c r="E32" s="131"/>
      <c r="F32" s="131"/>
      <c r="G32" s="128" t="str">
        <f>'Line 1'!AQ114</f>
        <v/>
      </c>
      <c r="H32" s="128"/>
      <c r="I32" s="128"/>
      <c r="J32" s="128"/>
      <c r="K32" s="128"/>
      <c r="L32" s="128" t="str">
        <f>'Line 1'!AR114</f>
        <v/>
      </c>
      <c r="M32" s="128"/>
      <c r="N32" s="128"/>
      <c r="O32" s="128"/>
      <c r="P32" s="128"/>
      <c r="Q32" s="128"/>
      <c r="R32" s="128" t="str">
        <f>'Line 1'!AS114</f>
        <v/>
      </c>
      <c r="S32" s="128"/>
      <c r="T32" s="128"/>
      <c r="U32" s="128"/>
      <c r="V32" s="128"/>
      <c r="W32" s="128"/>
      <c r="X32" s="128" t="str">
        <f>'Line 1'!AT114</f>
        <v/>
      </c>
      <c r="Y32" s="128"/>
      <c r="Z32" s="128"/>
      <c r="AA32" s="128"/>
      <c r="AB32" s="128"/>
      <c r="AC32" s="128"/>
    </row>
    <row r="33" spans="1:29" ht="12.95" customHeight="1" x14ac:dyDescent="0.2">
      <c r="A33" s="63" t="str">
        <f>'Line 1'!AO115</f>
        <v/>
      </c>
      <c r="B33" s="131" t="str">
        <f>'Line 1'!AP115</f>
        <v/>
      </c>
      <c r="C33" s="131"/>
      <c r="D33" s="131"/>
      <c r="E33" s="131"/>
      <c r="F33" s="131"/>
      <c r="G33" s="128" t="str">
        <f>'Line 1'!AQ115</f>
        <v/>
      </c>
      <c r="H33" s="128"/>
      <c r="I33" s="128"/>
      <c r="J33" s="128"/>
      <c r="K33" s="128"/>
      <c r="L33" s="128" t="str">
        <f>'Line 1'!AR115</f>
        <v/>
      </c>
      <c r="M33" s="128"/>
      <c r="N33" s="128"/>
      <c r="O33" s="128"/>
      <c r="P33" s="128"/>
      <c r="Q33" s="128"/>
      <c r="R33" s="128" t="str">
        <f>'Line 1'!AS115</f>
        <v/>
      </c>
      <c r="S33" s="128"/>
      <c r="T33" s="128"/>
      <c r="U33" s="128"/>
      <c r="V33" s="128"/>
      <c r="W33" s="128"/>
      <c r="X33" s="128" t="str">
        <f>'Line 1'!AT115</f>
        <v/>
      </c>
      <c r="Y33" s="128"/>
      <c r="Z33" s="128"/>
      <c r="AA33" s="128"/>
      <c r="AB33" s="128"/>
      <c r="AC33" s="128"/>
    </row>
    <row r="34" spans="1:29" ht="12.95" customHeight="1" x14ac:dyDescent="0.2">
      <c r="A34" s="63" t="str">
        <f>'Line 1'!AO116</f>
        <v/>
      </c>
      <c r="B34" s="131" t="str">
        <f>'Line 1'!AP116</f>
        <v/>
      </c>
      <c r="C34" s="131"/>
      <c r="D34" s="131"/>
      <c r="E34" s="131"/>
      <c r="F34" s="131"/>
      <c r="G34" s="128" t="str">
        <f>'Line 1'!AQ116</f>
        <v/>
      </c>
      <c r="H34" s="128"/>
      <c r="I34" s="128"/>
      <c r="J34" s="128"/>
      <c r="K34" s="128"/>
      <c r="L34" s="128" t="str">
        <f>'Line 1'!AR116</f>
        <v/>
      </c>
      <c r="M34" s="128"/>
      <c r="N34" s="128"/>
      <c r="O34" s="128"/>
      <c r="P34" s="128"/>
      <c r="Q34" s="128"/>
      <c r="R34" s="128" t="str">
        <f>'Line 1'!AS116</f>
        <v/>
      </c>
      <c r="S34" s="128"/>
      <c r="T34" s="128"/>
      <c r="U34" s="128"/>
      <c r="V34" s="128"/>
      <c r="W34" s="128"/>
      <c r="X34" s="128" t="str">
        <f>'Line 1'!AT116</f>
        <v/>
      </c>
      <c r="Y34" s="128"/>
      <c r="Z34" s="128"/>
      <c r="AA34" s="128"/>
      <c r="AB34" s="128"/>
      <c r="AC34" s="128"/>
    </row>
    <row r="35" spans="1:29" ht="12.95" customHeight="1" x14ac:dyDescent="0.2">
      <c r="A35" s="63" t="str">
        <f>'Line 1'!AO117</f>
        <v/>
      </c>
      <c r="B35" s="131" t="str">
        <f>'Line 1'!AP117</f>
        <v/>
      </c>
      <c r="C35" s="131"/>
      <c r="D35" s="131"/>
      <c r="E35" s="131"/>
      <c r="F35" s="131"/>
      <c r="G35" s="128" t="str">
        <f>'Line 1'!AQ117</f>
        <v/>
      </c>
      <c r="H35" s="128"/>
      <c r="I35" s="128"/>
      <c r="J35" s="128"/>
      <c r="K35" s="128"/>
      <c r="L35" s="128" t="str">
        <f>'Line 1'!AR117</f>
        <v/>
      </c>
      <c r="M35" s="128"/>
      <c r="N35" s="128"/>
      <c r="O35" s="128"/>
      <c r="P35" s="128"/>
      <c r="Q35" s="128"/>
      <c r="R35" s="128" t="str">
        <f>'Line 1'!AS117</f>
        <v/>
      </c>
      <c r="S35" s="128"/>
      <c r="T35" s="128"/>
      <c r="U35" s="128"/>
      <c r="V35" s="128"/>
      <c r="W35" s="128"/>
      <c r="X35" s="128" t="str">
        <f>'Line 1'!AT117</f>
        <v/>
      </c>
      <c r="Y35" s="128"/>
      <c r="Z35" s="128"/>
      <c r="AA35" s="128"/>
      <c r="AB35" s="128"/>
      <c r="AC35" s="128"/>
    </row>
    <row r="36" spans="1:29" ht="12.95" customHeight="1" x14ac:dyDescent="0.2">
      <c r="A36" s="63" t="str">
        <f>'Line 1'!AO118</f>
        <v/>
      </c>
      <c r="B36" s="131" t="str">
        <f>'Line 1'!AP118</f>
        <v/>
      </c>
      <c r="C36" s="131"/>
      <c r="D36" s="131"/>
      <c r="E36" s="131"/>
      <c r="F36" s="131"/>
      <c r="G36" s="128" t="str">
        <f>'Line 1'!AQ118</f>
        <v/>
      </c>
      <c r="H36" s="128"/>
      <c r="I36" s="128"/>
      <c r="J36" s="128"/>
      <c r="K36" s="128"/>
      <c r="L36" s="128" t="str">
        <f>'Line 1'!AR118</f>
        <v/>
      </c>
      <c r="M36" s="128"/>
      <c r="N36" s="128"/>
      <c r="O36" s="128"/>
      <c r="P36" s="128"/>
      <c r="Q36" s="128"/>
      <c r="R36" s="128" t="str">
        <f>'Line 1'!AS118</f>
        <v/>
      </c>
      <c r="S36" s="128"/>
      <c r="T36" s="128"/>
      <c r="U36" s="128"/>
      <c r="V36" s="128"/>
      <c r="W36" s="128"/>
      <c r="X36" s="128" t="str">
        <f>'Line 1'!AT118</f>
        <v/>
      </c>
      <c r="Y36" s="128"/>
      <c r="Z36" s="128"/>
      <c r="AA36" s="128"/>
      <c r="AB36" s="128"/>
      <c r="AC36" s="128"/>
    </row>
  </sheetData>
  <sheetProtection algorithmName="SHA-512" hashValue="ngB+HcVwAEqb2rh91q6KGqcZPJhXsF7bjJXbpAgkD+vIgGCwFkyHbbgBWOD0towfi9A4SRlPoEWAZqHw48Sb+Q==" saltValue="zdDnaK3grxuLuqy/7gtmMw==" spinCount="100000" sheet="1" selectLockedCells="1"/>
  <mergeCells count="131">
    <mergeCell ref="I22:O22"/>
    <mergeCell ref="P22:V22"/>
    <mergeCell ref="W22:AC22"/>
    <mergeCell ref="W14:AC14"/>
    <mergeCell ref="A4:H4"/>
    <mergeCell ref="W4:AC4"/>
    <mergeCell ref="W12:AC12"/>
    <mergeCell ref="W13:AC13"/>
    <mergeCell ref="W10:AC10"/>
    <mergeCell ref="I7:O7"/>
    <mergeCell ref="P7:V7"/>
    <mergeCell ref="W7:AC7"/>
    <mergeCell ref="A8:H8"/>
    <mergeCell ref="I8:O8"/>
    <mergeCell ref="P8:V8"/>
    <mergeCell ref="W8:AC8"/>
    <mergeCell ref="W11:AC11"/>
    <mergeCell ref="A21:H21"/>
    <mergeCell ref="I21:O21"/>
    <mergeCell ref="P21:V21"/>
    <mergeCell ref="W21:AC21"/>
    <mergeCell ref="A18:H18"/>
    <mergeCell ref="I18:O18"/>
    <mergeCell ref="P18:V18"/>
    <mergeCell ref="W3:AC3"/>
    <mergeCell ref="P4:V4"/>
    <mergeCell ref="P3:V3"/>
    <mergeCell ref="I4:O4"/>
    <mergeCell ref="I3:O3"/>
    <mergeCell ref="A3:H3"/>
    <mergeCell ref="A14:H14"/>
    <mergeCell ref="I14:O14"/>
    <mergeCell ref="P14:V14"/>
    <mergeCell ref="I11:O11"/>
    <mergeCell ref="P11:V11"/>
    <mergeCell ref="A12:H12"/>
    <mergeCell ref="I12:O12"/>
    <mergeCell ref="P12:V12"/>
    <mergeCell ref="A13:H13"/>
    <mergeCell ref="I13:O13"/>
    <mergeCell ref="P13:V13"/>
    <mergeCell ref="P10:V10"/>
    <mergeCell ref="A10:H10"/>
    <mergeCell ref="I10:O10"/>
    <mergeCell ref="A6:H6"/>
    <mergeCell ref="I6:O6"/>
    <mergeCell ref="P6:V6"/>
    <mergeCell ref="W6:AC6"/>
    <mergeCell ref="W18:AC18"/>
    <mergeCell ref="A19:H19"/>
    <mergeCell ref="I19:O19"/>
    <mergeCell ref="P19:V19"/>
    <mergeCell ref="W19:AC19"/>
    <mergeCell ref="A20:H20"/>
    <mergeCell ref="I20:O20"/>
    <mergeCell ref="P20:V20"/>
    <mergeCell ref="W20:AC20"/>
    <mergeCell ref="A16:H16"/>
    <mergeCell ref="I16:O16"/>
    <mergeCell ref="P16:V16"/>
    <mergeCell ref="W16:AC16"/>
    <mergeCell ref="A17:H17"/>
    <mergeCell ref="I17:O17"/>
    <mergeCell ref="P17:V17"/>
    <mergeCell ref="W17:AC17"/>
    <mergeCell ref="A7:H7"/>
    <mergeCell ref="A15:H15"/>
    <mergeCell ref="I15:O15"/>
    <mergeCell ref="P15:V15"/>
    <mergeCell ref="W15:AC15"/>
    <mergeCell ref="B28:F28"/>
    <mergeCell ref="B29:F29"/>
    <mergeCell ref="B30:F30"/>
    <mergeCell ref="X28:AC28"/>
    <mergeCell ref="G29:K29"/>
    <mergeCell ref="L29:Q29"/>
    <mergeCell ref="R29:W29"/>
    <mergeCell ref="X29:AC29"/>
    <mergeCell ref="A1:H1"/>
    <mergeCell ref="I1:O1"/>
    <mergeCell ref="P1:V1"/>
    <mergeCell ref="W1:AC1"/>
    <mergeCell ref="A2:H2"/>
    <mergeCell ref="I2:O2"/>
    <mergeCell ref="P2:V2"/>
    <mergeCell ref="W2:AC2"/>
    <mergeCell ref="A9:H9"/>
    <mergeCell ref="I9:O9"/>
    <mergeCell ref="P9:V9"/>
    <mergeCell ref="W9:AC9"/>
    <mergeCell ref="A5:H5"/>
    <mergeCell ref="I5:O5"/>
    <mergeCell ref="P5:V5"/>
    <mergeCell ref="W5:AC5"/>
    <mergeCell ref="B36:F36"/>
    <mergeCell ref="G32:K32"/>
    <mergeCell ref="G33:K33"/>
    <mergeCell ref="G34:K34"/>
    <mergeCell ref="G35:K35"/>
    <mergeCell ref="B31:F31"/>
    <mergeCell ref="B32:F32"/>
    <mergeCell ref="B33:F33"/>
    <mergeCell ref="B34:F34"/>
    <mergeCell ref="B35:F35"/>
    <mergeCell ref="G28:K28"/>
    <mergeCell ref="L28:Q28"/>
    <mergeCell ref="R28:W28"/>
    <mergeCell ref="G30:K30"/>
    <mergeCell ref="L30:Q30"/>
    <mergeCell ref="R30:W30"/>
    <mergeCell ref="L32:Q32"/>
    <mergeCell ref="R32:W32"/>
    <mergeCell ref="X32:AC32"/>
    <mergeCell ref="X35:AC35"/>
    <mergeCell ref="G36:K36"/>
    <mergeCell ref="L36:Q36"/>
    <mergeCell ref="R36:W36"/>
    <mergeCell ref="X36:AC36"/>
    <mergeCell ref="X30:AC30"/>
    <mergeCell ref="G31:K31"/>
    <mergeCell ref="L31:Q31"/>
    <mergeCell ref="R31:W31"/>
    <mergeCell ref="X31:AC31"/>
    <mergeCell ref="L33:Q33"/>
    <mergeCell ref="R33:W33"/>
    <mergeCell ref="X33:AC33"/>
    <mergeCell ref="L34:Q34"/>
    <mergeCell ref="R34:W34"/>
    <mergeCell ref="X34:AC34"/>
    <mergeCell ref="L35:Q35"/>
    <mergeCell ref="R35:W35"/>
  </mergeCells>
  <dataValidations count="2">
    <dataValidation type="list" allowBlank="1" showInputMessage="1" showErrorMessage="1" sqref="I3:AC3 I14:AC14">
      <formula1>Eighteen_or_Older</formula1>
    </dataValidation>
    <dataValidation type="list" allowBlank="1" showInputMessage="1" showErrorMessage="1" sqref="I4:AC4 I15:AC15">
      <formula1>FT_Dependent_Student</formula1>
    </dataValidation>
  </dataValidations>
  <printOptions horizontalCentered="1"/>
  <pageMargins left="0.25" right="0.25" top="0.5" bottom="0.25" header="0.3" footer="0.25"/>
  <pageSetup fitToWidth="0" fitToHeight="0" orientation="landscape" r:id="rId1"/>
  <headerFooter>
    <oddHeader>&amp;C&amp;"-,Bold"&amp;K01+014Line 2</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AN135"/>
  <sheetViews>
    <sheetView showGridLines="0" showRowColHeaders="0" showRuler="0" zoomScaleNormal="100" workbookViewId="0">
      <selection activeCell="I7" sqref="I7:O7"/>
    </sheetView>
  </sheetViews>
  <sheetFormatPr defaultColWidth="9.140625" defaultRowHeight="12.95" customHeight="1" x14ac:dyDescent="0.2"/>
  <cols>
    <col min="1" max="6" width="5.7109375" style="1" customWidth="1"/>
    <col min="7" max="7" width="2.85546875" style="1" customWidth="1"/>
    <col min="8" max="8" width="12.7109375" style="1" customWidth="1"/>
    <col min="9" max="29" width="3.7109375" style="1" customWidth="1"/>
    <col min="30" max="34" width="12.7109375" style="1" hidden="1" customWidth="1"/>
    <col min="35" max="40" width="9.140625" style="1" hidden="1" customWidth="1"/>
    <col min="41" max="42" width="12.7109375" style="1" customWidth="1"/>
    <col min="43" max="16384" width="9.140625" style="1"/>
  </cols>
  <sheetData>
    <row r="1" spans="1:40" s="33" customFormat="1" ht="15.75" x14ac:dyDescent="0.25">
      <c r="A1" s="155" t="s">
        <v>162</v>
      </c>
      <c r="B1" s="155"/>
      <c r="C1" s="155"/>
      <c r="D1" s="155"/>
      <c r="E1" s="155"/>
      <c r="F1" s="155"/>
      <c r="G1" s="155"/>
      <c r="H1" s="155"/>
      <c r="I1" s="155"/>
      <c r="J1" s="155"/>
      <c r="K1" s="155"/>
      <c r="L1" s="155"/>
      <c r="M1" s="155"/>
      <c r="N1" s="155"/>
      <c r="O1" s="155"/>
      <c r="P1" s="155"/>
      <c r="Q1" s="155"/>
      <c r="R1" s="155"/>
      <c r="S1" s="155"/>
      <c r="T1" s="155"/>
      <c r="U1" s="155"/>
      <c r="V1" s="155"/>
      <c r="W1" s="155"/>
      <c r="X1" s="155"/>
      <c r="Y1" s="155"/>
      <c r="Z1" s="155"/>
      <c r="AA1" s="155"/>
      <c r="AB1" s="155"/>
      <c r="AC1" s="155"/>
      <c r="AD1" s="1" t="s">
        <v>188</v>
      </c>
      <c r="AF1" s="75" t="str">
        <f>IF(I2&gt;5000,"Yes","No")</f>
        <v>No</v>
      </c>
      <c r="AG1" s="1" t="s">
        <v>191</v>
      </c>
      <c r="AH1" s="2">
        <f>W3</f>
        <v>0</v>
      </c>
    </row>
    <row r="2" spans="1:40" ht="12.95" customHeight="1" x14ac:dyDescent="0.2">
      <c r="A2" s="157" t="s">
        <v>163</v>
      </c>
      <c r="B2" s="157"/>
      <c r="C2" s="157"/>
      <c r="D2" s="157"/>
      <c r="E2" s="157"/>
      <c r="F2" s="157"/>
      <c r="G2" s="157"/>
      <c r="H2" s="157"/>
      <c r="I2" s="156">
        <f>SUM(AH9+AH18+AH33+AH55+AH76+AH97+AH118)</f>
        <v>0</v>
      </c>
      <c r="J2" s="156"/>
      <c r="K2" s="156"/>
      <c r="L2" s="156"/>
      <c r="M2" s="156"/>
      <c r="N2" s="156"/>
      <c r="O2" s="156"/>
      <c r="P2" s="158" t="s">
        <v>173</v>
      </c>
      <c r="Q2" s="158"/>
      <c r="R2" s="158"/>
      <c r="S2" s="158"/>
      <c r="T2" s="158"/>
      <c r="U2" s="158"/>
      <c r="V2" s="158"/>
      <c r="W2" s="159">
        <v>5.9999999999999995E-4</v>
      </c>
      <c r="X2" s="159"/>
      <c r="Y2" s="159"/>
      <c r="Z2" s="159"/>
      <c r="AA2" s="159"/>
      <c r="AB2" s="159"/>
      <c r="AC2" s="159"/>
      <c r="AD2" s="1" t="s">
        <v>170</v>
      </c>
      <c r="AE2" s="2">
        <f>I3</f>
        <v>0</v>
      </c>
      <c r="AF2" s="5"/>
      <c r="AG2" s="1" t="s">
        <v>192</v>
      </c>
      <c r="AH2" s="2">
        <f>MAX(SUM(AE2:AE4),AH1)+'Manual Override'!AM6</f>
        <v>0</v>
      </c>
      <c r="AI2" s="1" t="s">
        <v>41</v>
      </c>
      <c r="AJ2" s="1" t="s">
        <v>45</v>
      </c>
      <c r="AK2" s="1" t="s">
        <v>134</v>
      </c>
      <c r="AL2" s="1" t="s">
        <v>145</v>
      </c>
      <c r="AM2" s="1" t="s">
        <v>147</v>
      </c>
      <c r="AN2" s="1" t="s">
        <v>149</v>
      </c>
    </row>
    <row r="3" spans="1:40" ht="12.95" customHeight="1" x14ac:dyDescent="0.2">
      <c r="A3" s="157" t="s">
        <v>174</v>
      </c>
      <c r="B3" s="157"/>
      <c r="C3" s="157"/>
      <c r="D3" s="157"/>
      <c r="E3" s="157"/>
      <c r="F3" s="157"/>
      <c r="G3" s="157"/>
      <c r="H3" s="157"/>
      <c r="I3" s="156">
        <f>SUM(AH6+AH15+AH30+AH52+AH73+AH94+AH115)</f>
        <v>0</v>
      </c>
      <c r="J3" s="156"/>
      <c r="K3" s="156"/>
      <c r="L3" s="156"/>
      <c r="M3" s="156"/>
      <c r="N3" s="156"/>
      <c r="O3" s="156"/>
      <c r="P3" s="158" t="s">
        <v>190</v>
      </c>
      <c r="Q3" s="158"/>
      <c r="R3" s="158"/>
      <c r="S3" s="158"/>
      <c r="T3" s="158"/>
      <c r="U3" s="158"/>
      <c r="V3" s="158"/>
      <c r="W3" s="156">
        <f>IF(I2&gt;5000,I2*W2,0)</f>
        <v>0</v>
      </c>
      <c r="X3" s="156"/>
      <c r="Y3" s="156"/>
      <c r="Z3" s="156"/>
      <c r="AA3" s="156"/>
      <c r="AB3" s="156"/>
      <c r="AC3" s="156"/>
      <c r="AD3" s="1" t="s">
        <v>171</v>
      </c>
      <c r="AE3" s="2">
        <f>I4</f>
        <v>0</v>
      </c>
      <c r="AF3" s="5"/>
      <c r="AJ3" s="1">
        <v>0</v>
      </c>
    </row>
    <row r="4" spans="1:40" ht="12.95" customHeight="1" x14ac:dyDescent="0.2">
      <c r="A4" s="157" t="s">
        <v>175</v>
      </c>
      <c r="B4" s="157"/>
      <c r="C4" s="157"/>
      <c r="D4" s="157"/>
      <c r="E4" s="157"/>
      <c r="F4" s="157"/>
      <c r="G4" s="157"/>
      <c r="H4" s="157"/>
      <c r="I4" s="156">
        <f>SUM(AH8+AH17+AH32+AH54+AH75+AH96+AH117)</f>
        <v>0</v>
      </c>
      <c r="J4" s="156"/>
      <c r="K4" s="156"/>
      <c r="L4" s="156"/>
      <c r="M4" s="156"/>
      <c r="N4" s="156"/>
      <c r="O4" s="156"/>
      <c r="P4" s="160" t="str">
        <f>IF(AF1="No","Imputed income will be calculated if the total cash value of assets exceeds $5,000.00.","When the total cash value of assets exceeds $5,000.00, annual asset income will be the greater of the actual income or imputed income.")</f>
        <v>Imputed income will be calculated if the total cash value of assets exceeds $5,000.00.</v>
      </c>
      <c r="Q4" s="160"/>
      <c r="R4" s="160"/>
      <c r="S4" s="160"/>
      <c r="T4" s="160"/>
      <c r="U4" s="160"/>
      <c r="V4" s="160"/>
      <c r="W4" s="160"/>
      <c r="X4" s="160"/>
      <c r="Y4" s="160"/>
      <c r="Z4" s="160"/>
      <c r="AA4" s="160"/>
      <c r="AB4" s="160"/>
      <c r="AC4" s="160"/>
      <c r="AD4" s="1" t="s">
        <v>172</v>
      </c>
      <c r="AE4" s="2">
        <f>I5</f>
        <v>0</v>
      </c>
      <c r="AF4" s="6"/>
      <c r="AI4" s="1" t="s">
        <v>136</v>
      </c>
      <c r="AJ4" s="1">
        <v>0</v>
      </c>
      <c r="AK4" s="1" t="s">
        <v>34</v>
      </c>
      <c r="AL4" s="1" t="s">
        <v>34</v>
      </c>
      <c r="AM4" s="1" t="s">
        <v>34</v>
      </c>
      <c r="AN4" s="1" t="s">
        <v>150</v>
      </c>
    </row>
    <row r="5" spans="1:40" ht="12.95" customHeight="1" x14ac:dyDescent="0.2">
      <c r="A5" s="157" t="s">
        <v>176</v>
      </c>
      <c r="B5" s="157"/>
      <c r="C5" s="157"/>
      <c r="D5" s="157"/>
      <c r="E5" s="157"/>
      <c r="F5" s="157"/>
      <c r="G5" s="157"/>
      <c r="H5" s="157"/>
      <c r="I5" s="156">
        <f>SUM(AH7+AH16+AH31+AH53+AH74+AH95+AH116)</f>
        <v>0</v>
      </c>
      <c r="J5" s="156"/>
      <c r="K5" s="156"/>
      <c r="L5" s="156"/>
      <c r="M5" s="156"/>
      <c r="N5" s="156"/>
      <c r="O5" s="156"/>
      <c r="P5" s="160"/>
      <c r="Q5" s="160"/>
      <c r="R5" s="160"/>
      <c r="S5" s="160"/>
      <c r="T5" s="160"/>
      <c r="U5" s="160"/>
      <c r="V5" s="160"/>
      <c r="W5" s="160"/>
      <c r="X5" s="160"/>
      <c r="Y5" s="160"/>
      <c r="Z5" s="160"/>
      <c r="AA5" s="160"/>
      <c r="AB5" s="160"/>
      <c r="AC5" s="160"/>
      <c r="AD5" s="7"/>
      <c r="AE5" s="4" t="s">
        <v>46</v>
      </c>
      <c r="AF5" s="4" t="s">
        <v>60</v>
      </c>
      <c r="AG5" s="4" t="s">
        <v>67</v>
      </c>
      <c r="AH5" s="4" t="s">
        <v>168</v>
      </c>
      <c r="AI5" s="1" t="s">
        <v>110</v>
      </c>
      <c r="AJ5" s="1">
        <v>365</v>
      </c>
      <c r="AK5" s="1" t="s">
        <v>35</v>
      </c>
      <c r="AL5" s="1" t="s">
        <v>35</v>
      </c>
      <c r="AM5" s="1" t="s">
        <v>35</v>
      </c>
      <c r="AN5" s="1" t="s">
        <v>151</v>
      </c>
    </row>
    <row r="6" spans="1:40" ht="12.95" customHeight="1" x14ac:dyDescent="0.2">
      <c r="A6" s="145" t="s">
        <v>159</v>
      </c>
      <c r="B6" s="145"/>
      <c r="C6" s="145"/>
      <c r="D6" s="145"/>
      <c r="E6" s="145"/>
      <c r="F6" s="145"/>
      <c r="G6" s="145"/>
      <c r="H6" s="145"/>
      <c r="I6" s="144" t="s">
        <v>46</v>
      </c>
      <c r="J6" s="144"/>
      <c r="K6" s="144"/>
      <c r="L6" s="144"/>
      <c r="M6" s="144"/>
      <c r="N6" s="144"/>
      <c r="O6" s="144"/>
      <c r="P6" s="144" t="s">
        <v>60</v>
      </c>
      <c r="Q6" s="144"/>
      <c r="R6" s="144"/>
      <c r="S6" s="144"/>
      <c r="T6" s="144"/>
      <c r="U6" s="144"/>
      <c r="V6" s="144"/>
      <c r="W6" s="144" t="s">
        <v>67</v>
      </c>
      <c r="X6" s="144"/>
      <c r="Y6" s="144"/>
      <c r="Z6" s="144"/>
      <c r="AA6" s="144"/>
      <c r="AB6" s="144"/>
      <c r="AC6" s="144"/>
      <c r="AD6" s="1" t="s">
        <v>164</v>
      </c>
      <c r="AE6" s="2">
        <f>I13</f>
        <v>0</v>
      </c>
      <c r="AF6" s="2">
        <f>P13</f>
        <v>0</v>
      </c>
      <c r="AG6" s="2">
        <f>W13</f>
        <v>0</v>
      </c>
      <c r="AH6" s="2">
        <f>SUM(AE6:AG6)</f>
        <v>0</v>
      </c>
      <c r="AI6" s="1" t="s">
        <v>42</v>
      </c>
      <c r="AJ6" s="1">
        <v>52</v>
      </c>
      <c r="AN6" s="1" t="s">
        <v>152</v>
      </c>
    </row>
    <row r="7" spans="1:40" ht="12.95" customHeight="1" x14ac:dyDescent="0.2">
      <c r="A7" s="135" t="s">
        <v>56</v>
      </c>
      <c r="B7" s="135"/>
      <c r="C7" s="135"/>
      <c r="D7" s="135"/>
      <c r="E7" s="135"/>
      <c r="F7" s="135"/>
      <c r="G7" s="135"/>
      <c r="H7" s="135"/>
      <c r="I7" s="143"/>
      <c r="J7" s="143"/>
      <c r="K7" s="143"/>
      <c r="L7" s="143"/>
      <c r="M7" s="143"/>
      <c r="N7" s="143"/>
      <c r="O7" s="143"/>
      <c r="P7" s="143"/>
      <c r="Q7" s="143"/>
      <c r="R7" s="143"/>
      <c r="S7" s="143"/>
      <c r="T7" s="143"/>
      <c r="U7" s="143"/>
      <c r="V7" s="143"/>
      <c r="W7" s="143"/>
      <c r="X7" s="143"/>
      <c r="Y7" s="143"/>
      <c r="Z7" s="143"/>
      <c r="AA7" s="143"/>
      <c r="AB7" s="143"/>
      <c r="AC7" s="143"/>
      <c r="AD7" s="1" t="s">
        <v>167</v>
      </c>
      <c r="AE7" s="2">
        <v>0</v>
      </c>
      <c r="AF7" s="2">
        <v>0</v>
      </c>
      <c r="AG7" s="2">
        <v>0</v>
      </c>
      <c r="AH7" s="2">
        <f>SUM(AE7:AG7)</f>
        <v>0</v>
      </c>
      <c r="AI7" s="1" t="s">
        <v>44</v>
      </c>
      <c r="AJ7" s="1">
        <v>26</v>
      </c>
    </row>
    <row r="8" spans="1:40" ht="12.95" customHeight="1" x14ac:dyDescent="0.2">
      <c r="A8" s="135" t="s">
        <v>125</v>
      </c>
      <c r="B8" s="135"/>
      <c r="C8" s="135"/>
      <c r="D8" s="135"/>
      <c r="E8" s="135"/>
      <c r="F8" s="135"/>
      <c r="G8" s="135"/>
      <c r="H8" s="135"/>
      <c r="I8" s="143"/>
      <c r="J8" s="143"/>
      <c r="K8" s="143"/>
      <c r="L8" s="143"/>
      <c r="M8" s="143"/>
      <c r="N8" s="143"/>
      <c r="O8" s="143"/>
      <c r="P8" s="143"/>
      <c r="Q8" s="143"/>
      <c r="R8" s="143"/>
      <c r="S8" s="143"/>
      <c r="T8" s="143"/>
      <c r="U8" s="143"/>
      <c r="V8" s="143"/>
      <c r="W8" s="143"/>
      <c r="X8" s="143"/>
      <c r="Y8" s="143"/>
      <c r="Z8" s="143"/>
      <c r="AA8" s="143"/>
      <c r="AB8" s="143"/>
      <c r="AC8" s="143"/>
      <c r="AD8" s="1" t="s">
        <v>169</v>
      </c>
      <c r="AE8" s="2">
        <v>0</v>
      </c>
      <c r="AF8" s="2">
        <v>0</v>
      </c>
      <c r="AG8" s="2">
        <v>0</v>
      </c>
      <c r="AH8" s="2">
        <f>SUM(AE8:AG8)</f>
        <v>0</v>
      </c>
      <c r="AI8" s="1" t="s">
        <v>193</v>
      </c>
      <c r="AJ8" s="1">
        <v>24</v>
      </c>
    </row>
    <row r="9" spans="1:40" ht="12.95" customHeight="1" x14ac:dyDescent="0.2">
      <c r="A9" s="135" t="s">
        <v>128</v>
      </c>
      <c r="B9" s="135"/>
      <c r="C9" s="135"/>
      <c r="D9" s="135"/>
      <c r="E9" s="135"/>
      <c r="F9" s="135"/>
      <c r="G9" s="135"/>
      <c r="H9" s="135"/>
      <c r="I9" s="142">
        <v>0</v>
      </c>
      <c r="J9" s="142"/>
      <c r="K9" s="142"/>
      <c r="L9" s="142"/>
      <c r="M9" s="142"/>
      <c r="N9" s="142"/>
      <c r="O9" s="142"/>
      <c r="P9" s="142">
        <v>0</v>
      </c>
      <c r="Q9" s="142"/>
      <c r="R9" s="142"/>
      <c r="S9" s="142"/>
      <c r="T9" s="142"/>
      <c r="U9" s="142"/>
      <c r="V9" s="142"/>
      <c r="W9" s="142">
        <v>0</v>
      </c>
      <c r="X9" s="142"/>
      <c r="Y9" s="142"/>
      <c r="Z9" s="142"/>
      <c r="AA9" s="142"/>
      <c r="AB9" s="142"/>
      <c r="AC9" s="142"/>
      <c r="AD9" s="1" t="s">
        <v>166</v>
      </c>
      <c r="AE9" s="2">
        <f>I12</f>
        <v>0</v>
      </c>
      <c r="AF9" s="2">
        <f>P12</f>
        <v>0</v>
      </c>
      <c r="AG9" s="2">
        <f>W12</f>
        <v>0</v>
      </c>
      <c r="AH9" s="2">
        <f>SUM(AE9:AG9)</f>
        <v>0</v>
      </c>
      <c r="AI9" s="1" t="s">
        <v>43</v>
      </c>
      <c r="AJ9" s="1">
        <v>12</v>
      </c>
    </row>
    <row r="10" spans="1:40" ht="12.95" customHeight="1" x14ac:dyDescent="0.2">
      <c r="A10" s="135" t="s">
        <v>127</v>
      </c>
      <c r="B10" s="135"/>
      <c r="C10" s="135"/>
      <c r="D10" s="135"/>
      <c r="E10" s="135"/>
      <c r="F10" s="135"/>
      <c r="G10" s="135"/>
      <c r="H10" s="135"/>
      <c r="I10" s="168">
        <v>0</v>
      </c>
      <c r="J10" s="168"/>
      <c r="K10" s="168"/>
      <c r="L10" s="168"/>
      <c r="M10" s="168"/>
      <c r="N10" s="168"/>
      <c r="O10" s="168"/>
      <c r="P10" s="168">
        <v>0</v>
      </c>
      <c r="Q10" s="168"/>
      <c r="R10" s="168"/>
      <c r="S10" s="168"/>
      <c r="T10" s="168"/>
      <c r="U10" s="168"/>
      <c r="V10" s="168"/>
      <c r="W10" s="168">
        <v>0</v>
      </c>
      <c r="X10" s="168"/>
      <c r="Y10" s="168"/>
      <c r="Z10" s="168"/>
      <c r="AA10" s="168"/>
      <c r="AB10" s="168"/>
      <c r="AC10" s="168"/>
      <c r="AD10" s="1" t="s">
        <v>165</v>
      </c>
      <c r="AE10" s="2">
        <f>I13</f>
        <v>0</v>
      </c>
      <c r="AF10" s="2">
        <f>P13</f>
        <v>0</v>
      </c>
      <c r="AG10" s="2">
        <f>W13</f>
        <v>0</v>
      </c>
      <c r="AH10" s="2">
        <f>SUM(AE10:AG10)</f>
        <v>0</v>
      </c>
      <c r="AI10" s="1" t="s">
        <v>80</v>
      </c>
      <c r="AJ10" s="1">
        <v>4</v>
      </c>
    </row>
    <row r="11" spans="1:40" ht="12.95" customHeight="1" x14ac:dyDescent="0.2">
      <c r="A11" s="165" t="s">
        <v>199</v>
      </c>
      <c r="B11" s="165"/>
      <c r="C11" s="165"/>
      <c r="D11" s="165"/>
      <c r="E11" s="165"/>
      <c r="F11" s="165"/>
      <c r="G11" s="165"/>
      <c r="H11" s="165"/>
      <c r="I11" s="167"/>
      <c r="J11" s="167"/>
      <c r="K11" s="167"/>
      <c r="L11" s="167"/>
      <c r="M11" s="167"/>
      <c r="N11" s="167"/>
      <c r="O11" s="167"/>
      <c r="P11" s="167"/>
      <c r="Q11" s="167"/>
      <c r="R11" s="167"/>
      <c r="S11" s="167"/>
      <c r="T11" s="167"/>
      <c r="U11" s="167"/>
      <c r="V11" s="167"/>
      <c r="W11" s="167"/>
      <c r="X11" s="167"/>
      <c r="Y11" s="167"/>
      <c r="Z11" s="167"/>
      <c r="AA11" s="167"/>
      <c r="AB11" s="167"/>
      <c r="AC11" s="167"/>
      <c r="AI11" s="1" t="s">
        <v>81</v>
      </c>
      <c r="AJ11" s="1">
        <v>2</v>
      </c>
    </row>
    <row r="12" spans="1:40" ht="12.95" customHeight="1" x14ac:dyDescent="0.2">
      <c r="A12" s="135" t="s">
        <v>135</v>
      </c>
      <c r="B12" s="135"/>
      <c r="C12" s="135"/>
      <c r="D12" s="135"/>
      <c r="E12" s="135"/>
      <c r="F12" s="135"/>
      <c r="G12" s="135"/>
      <c r="H12" s="135"/>
      <c r="I12" s="162">
        <f>IF(I11="Yes",I9,0)</f>
        <v>0</v>
      </c>
      <c r="J12" s="162"/>
      <c r="K12" s="162"/>
      <c r="L12" s="162"/>
      <c r="M12" s="162"/>
      <c r="N12" s="162"/>
      <c r="O12" s="162"/>
      <c r="P12" s="162">
        <f>IF(P11="Yes",P9,0)</f>
        <v>0</v>
      </c>
      <c r="Q12" s="162"/>
      <c r="R12" s="162"/>
      <c r="S12" s="162"/>
      <c r="T12" s="162"/>
      <c r="U12" s="162"/>
      <c r="V12" s="162"/>
      <c r="W12" s="162">
        <f>IF(W11="Yes",W9,0)</f>
        <v>0</v>
      </c>
      <c r="X12" s="162"/>
      <c r="Y12" s="162"/>
      <c r="Z12" s="162"/>
      <c r="AA12" s="162"/>
      <c r="AB12" s="162"/>
      <c r="AC12" s="162"/>
      <c r="AI12" s="1" t="s">
        <v>82</v>
      </c>
      <c r="AJ12" s="1">
        <v>1</v>
      </c>
    </row>
    <row r="13" spans="1:40" ht="12.95" customHeight="1" x14ac:dyDescent="0.2">
      <c r="A13" s="133" t="s">
        <v>47</v>
      </c>
      <c r="B13" s="133"/>
      <c r="C13" s="133"/>
      <c r="D13" s="133"/>
      <c r="E13" s="133"/>
      <c r="F13" s="133"/>
      <c r="G13" s="133"/>
      <c r="H13" s="133"/>
      <c r="I13" s="134">
        <f>IF(AND(I9&gt;0,I10&gt;0),I9*I10,0)</f>
        <v>0</v>
      </c>
      <c r="J13" s="134"/>
      <c r="K13" s="134"/>
      <c r="L13" s="134"/>
      <c r="M13" s="134"/>
      <c r="N13" s="134"/>
      <c r="O13" s="134"/>
      <c r="P13" s="134">
        <f>IF(AND(P9&gt;0,P10&gt;0),P9*P10,0)</f>
        <v>0</v>
      </c>
      <c r="Q13" s="134"/>
      <c r="R13" s="134"/>
      <c r="S13" s="134"/>
      <c r="T13" s="134"/>
      <c r="U13" s="134"/>
      <c r="V13" s="134"/>
      <c r="W13" s="134">
        <f>IF(AND(W9&gt;0,W10&gt;0),W9*W10,0)</f>
        <v>0</v>
      </c>
      <c r="X13" s="134"/>
      <c r="Y13" s="134"/>
      <c r="Z13" s="134"/>
      <c r="AA13" s="134"/>
      <c r="AB13" s="134"/>
      <c r="AC13" s="134"/>
      <c r="AI13" s="1" t="s">
        <v>91</v>
      </c>
      <c r="AJ13" s="1">
        <v>0</v>
      </c>
    </row>
    <row r="15" spans="1:40" ht="12.95" customHeight="1" x14ac:dyDescent="0.2">
      <c r="A15" s="145" t="s">
        <v>158</v>
      </c>
      <c r="B15" s="145"/>
      <c r="C15" s="145"/>
      <c r="D15" s="145"/>
      <c r="E15" s="145"/>
      <c r="F15" s="145"/>
      <c r="G15" s="145"/>
      <c r="H15" s="145"/>
      <c r="I15" s="144" t="s">
        <v>46</v>
      </c>
      <c r="J15" s="144"/>
      <c r="K15" s="144"/>
      <c r="L15" s="144"/>
      <c r="M15" s="144"/>
      <c r="N15" s="144"/>
      <c r="O15" s="144"/>
      <c r="P15" s="144" t="s">
        <v>60</v>
      </c>
      <c r="Q15" s="144"/>
      <c r="R15" s="144"/>
      <c r="S15" s="144"/>
      <c r="T15" s="144"/>
      <c r="U15" s="144"/>
      <c r="V15" s="144"/>
      <c r="W15" s="144" t="s">
        <v>67</v>
      </c>
      <c r="X15" s="144"/>
      <c r="Y15" s="144"/>
      <c r="Z15" s="144"/>
      <c r="AA15" s="144"/>
      <c r="AB15" s="144"/>
      <c r="AC15" s="144"/>
      <c r="AD15" s="1" t="s">
        <v>164</v>
      </c>
      <c r="AE15" s="2">
        <v>0</v>
      </c>
      <c r="AF15" s="2">
        <v>0</v>
      </c>
      <c r="AG15" s="2">
        <v>0</v>
      </c>
      <c r="AH15" s="2">
        <f>SUM(AE15:AG15)</f>
        <v>0</v>
      </c>
    </row>
    <row r="16" spans="1:40" ht="12.95" customHeight="1" x14ac:dyDescent="0.2">
      <c r="A16" s="135" t="s">
        <v>56</v>
      </c>
      <c r="B16" s="135"/>
      <c r="C16" s="135"/>
      <c r="D16" s="135"/>
      <c r="E16" s="135"/>
      <c r="F16" s="135"/>
      <c r="G16" s="135"/>
      <c r="H16" s="135"/>
      <c r="I16" s="143"/>
      <c r="J16" s="143"/>
      <c r="K16" s="143"/>
      <c r="L16" s="143"/>
      <c r="M16" s="143"/>
      <c r="N16" s="143"/>
      <c r="O16" s="143"/>
      <c r="P16" s="143"/>
      <c r="Q16" s="143"/>
      <c r="R16" s="143"/>
      <c r="S16" s="143"/>
      <c r="T16" s="143"/>
      <c r="U16" s="143"/>
      <c r="V16" s="143"/>
      <c r="W16" s="143"/>
      <c r="X16" s="143"/>
      <c r="Y16" s="143"/>
      <c r="Z16" s="143"/>
      <c r="AA16" s="143"/>
      <c r="AB16" s="143"/>
      <c r="AC16" s="143"/>
      <c r="AD16" s="1" t="s">
        <v>167</v>
      </c>
      <c r="AE16" s="2">
        <f>I28</f>
        <v>0</v>
      </c>
      <c r="AF16" s="2">
        <f>P28</f>
        <v>0</v>
      </c>
      <c r="AG16" s="2">
        <f>W28</f>
        <v>0</v>
      </c>
      <c r="AH16" s="2">
        <f>SUM(AE16:AG16)</f>
        <v>0</v>
      </c>
    </row>
    <row r="17" spans="1:34" ht="12.95" customHeight="1" x14ac:dyDescent="0.2">
      <c r="A17" s="135" t="s">
        <v>133</v>
      </c>
      <c r="B17" s="135"/>
      <c r="C17" s="135"/>
      <c r="D17" s="135"/>
      <c r="E17" s="135"/>
      <c r="F17" s="135"/>
      <c r="G17" s="135"/>
      <c r="H17" s="135"/>
      <c r="I17" s="143"/>
      <c r="J17" s="143"/>
      <c r="K17" s="143"/>
      <c r="L17" s="143"/>
      <c r="M17" s="143"/>
      <c r="N17" s="143"/>
      <c r="O17" s="143"/>
      <c r="P17" s="143"/>
      <c r="Q17" s="143"/>
      <c r="R17" s="143"/>
      <c r="S17" s="143"/>
      <c r="T17" s="143"/>
      <c r="U17" s="143"/>
      <c r="V17" s="143"/>
      <c r="W17" s="143"/>
      <c r="X17" s="143"/>
      <c r="Y17" s="143"/>
      <c r="Z17" s="143"/>
      <c r="AA17" s="143"/>
      <c r="AB17" s="143"/>
      <c r="AC17" s="143"/>
      <c r="AD17" s="1" t="s">
        <v>169</v>
      </c>
      <c r="AE17" s="2">
        <v>0</v>
      </c>
      <c r="AF17" s="2">
        <v>0</v>
      </c>
      <c r="AG17" s="2">
        <v>0</v>
      </c>
      <c r="AH17" s="2">
        <f>SUM(AE17:AG17)</f>
        <v>0</v>
      </c>
    </row>
    <row r="18" spans="1:34" ht="12.95" customHeight="1" x14ac:dyDescent="0.2">
      <c r="A18" s="135" t="s">
        <v>128</v>
      </c>
      <c r="B18" s="135"/>
      <c r="C18" s="135"/>
      <c r="D18" s="135"/>
      <c r="E18" s="135"/>
      <c r="F18" s="135"/>
      <c r="G18" s="135"/>
      <c r="H18" s="135"/>
      <c r="I18" s="142">
        <v>0</v>
      </c>
      <c r="J18" s="142"/>
      <c r="K18" s="142"/>
      <c r="L18" s="142"/>
      <c r="M18" s="142"/>
      <c r="N18" s="142"/>
      <c r="O18" s="142"/>
      <c r="P18" s="142">
        <v>0</v>
      </c>
      <c r="Q18" s="142"/>
      <c r="R18" s="142"/>
      <c r="S18" s="142"/>
      <c r="T18" s="142"/>
      <c r="U18" s="142"/>
      <c r="V18" s="142"/>
      <c r="W18" s="142">
        <v>0</v>
      </c>
      <c r="X18" s="142"/>
      <c r="Y18" s="142"/>
      <c r="Z18" s="142"/>
      <c r="AA18" s="142"/>
      <c r="AB18" s="142"/>
      <c r="AC18" s="142"/>
      <c r="AD18" s="1" t="s">
        <v>166</v>
      </c>
      <c r="AE18" s="2">
        <f>I26</f>
        <v>0</v>
      </c>
      <c r="AF18" s="2">
        <f>P26</f>
        <v>0</v>
      </c>
      <c r="AG18" s="2">
        <f>W26</f>
        <v>0</v>
      </c>
      <c r="AH18" s="2">
        <f>SUM(AE18:AG18)</f>
        <v>0</v>
      </c>
    </row>
    <row r="19" spans="1:34" ht="12.95" customHeight="1" x14ac:dyDescent="0.2">
      <c r="A19" s="135" t="s">
        <v>148</v>
      </c>
      <c r="B19" s="135"/>
      <c r="C19" s="135"/>
      <c r="D19" s="135"/>
      <c r="E19" s="135"/>
      <c r="F19" s="135"/>
      <c r="G19" s="135"/>
      <c r="H19" s="135"/>
      <c r="I19" s="142">
        <v>0</v>
      </c>
      <c r="J19" s="142"/>
      <c r="K19" s="142"/>
      <c r="L19" s="142"/>
      <c r="M19" s="142"/>
      <c r="N19" s="142"/>
      <c r="O19" s="142"/>
      <c r="P19" s="142">
        <v>0</v>
      </c>
      <c r="Q19" s="142"/>
      <c r="R19" s="142"/>
      <c r="S19" s="142"/>
      <c r="T19" s="142"/>
      <c r="U19" s="142"/>
      <c r="V19" s="142"/>
      <c r="W19" s="142">
        <v>0</v>
      </c>
      <c r="X19" s="142"/>
      <c r="Y19" s="142"/>
      <c r="Z19" s="142"/>
      <c r="AA19" s="142"/>
      <c r="AB19" s="142"/>
      <c r="AC19" s="142"/>
      <c r="AD19" s="1" t="s">
        <v>165</v>
      </c>
      <c r="AE19" s="2">
        <f>I28</f>
        <v>0</v>
      </c>
      <c r="AF19" s="2">
        <f>P28</f>
        <v>0</v>
      </c>
      <c r="AG19" s="2">
        <f>W28</f>
        <v>0</v>
      </c>
      <c r="AH19" s="2">
        <f>SUM(AE19:AG19)</f>
        <v>0</v>
      </c>
    </row>
    <row r="20" spans="1:34" ht="12.95" customHeight="1" x14ac:dyDescent="0.2">
      <c r="A20" s="135" t="s">
        <v>184</v>
      </c>
      <c r="B20" s="135"/>
      <c r="C20" s="135"/>
      <c r="D20" s="135"/>
      <c r="E20" s="135"/>
      <c r="F20" s="135"/>
      <c r="G20" s="135"/>
      <c r="H20" s="135"/>
      <c r="I20" s="142">
        <v>0</v>
      </c>
      <c r="J20" s="142"/>
      <c r="K20" s="142"/>
      <c r="L20" s="142"/>
      <c r="M20" s="142"/>
      <c r="N20" s="142"/>
      <c r="O20" s="142"/>
      <c r="P20" s="142">
        <v>0</v>
      </c>
      <c r="Q20" s="142"/>
      <c r="R20" s="142"/>
      <c r="S20" s="142"/>
      <c r="T20" s="142"/>
      <c r="U20" s="142"/>
      <c r="V20" s="142"/>
      <c r="W20" s="142">
        <v>0</v>
      </c>
      <c r="X20" s="142"/>
      <c r="Y20" s="142"/>
      <c r="Z20" s="142"/>
      <c r="AA20" s="142"/>
      <c r="AB20" s="142"/>
      <c r="AC20" s="142"/>
    </row>
    <row r="21" spans="1:34" ht="12.95" customHeight="1" x14ac:dyDescent="0.2">
      <c r="A21" s="165" t="s">
        <v>185</v>
      </c>
      <c r="B21" s="165"/>
      <c r="C21" s="165"/>
      <c r="D21" s="165"/>
      <c r="E21" s="165"/>
      <c r="F21" s="165"/>
      <c r="G21" s="165"/>
      <c r="H21" s="165"/>
      <c r="I21" s="166"/>
      <c r="J21" s="166"/>
      <c r="K21" s="166"/>
      <c r="L21" s="166"/>
      <c r="M21" s="166"/>
      <c r="N21" s="166"/>
      <c r="O21" s="166"/>
      <c r="P21" s="166"/>
      <c r="Q21" s="166"/>
      <c r="R21" s="166"/>
      <c r="S21" s="166"/>
      <c r="T21" s="166"/>
      <c r="U21" s="166"/>
      <c r="V21" s="166"/>
      <c r="W21" s="166"/>
      <c r="X21" s="166"/>
      <c r="Y21" s="166"/>
      <c r="Z21" s="166"/>
      <c r="AA21" s="166"/>
      <c r="AB21" s="166"/>
      <c r="AC21" s="166"/>
    </row>
    <row r="22" spans="1:34" ht="12.95" customHeight="1" x14ac:dyDescent="0.2">
      <c r="A22" s="135" t="s">
        <v>139</v>
      </c>
      <c r="B22" s="135"/>
      <c r="C22" s="135"/>
      <c r="D22" s="135"/>
      <c r="E22" s="135"/>
      <c r="F22" s="135"/>
      <c r="G22" s="135"/>
      <c r="H22" s="135"/>
      <c r="I22" s="163"/>
      <c r="J22" s="163"/>
      <c r="K22" s="163"/>
      <c r="L22" s="163"/>
      <c r="M22" s="163"/>
      <c r="N22" s="163"/>
      <c r="O22" s="163"/>
      <c r="P22" s="163"/>
      <c r="Q22" s="163"/>
      <c r="R22" s="163"/>
      <c r="S22" s="163"/>
      <c r="T22" s="163"/>
      <c r="U22" s="163"/>
      <c r="V22" s="163"/>
      <c r="W22" s="163"/>
      <c r="X22" s="163"/>
      <c r="Y22" s="163"/>
      <c r="Z22" s="163"/>
      <c r="AA22" s="163"/>
      <c r="AB22" s="163"/>
      <c r="AC22" s="163"/>
    </row>
    <row r="23" spans="1:34" ht="12.95" customHeight="1" x14ac:dyDescent="0.2">
      <c r="A23" s="135" t="s">
        <v>138</v>
      </c>
      <c r="B23" s="135"/>
      <c r="C23" s="135"/>
      <c r="D23" s="135"/>
      <c r="E23" s="135"/>
      <c r="F23" s="135"/>
      <c r="G23" s="135"/>
      <c r="H23" s="135"/>
      <c r="I23" s="141">
        <v>0</v>
      </c>
      <c r="J23" s="141"/>
      <c r="K23" s="141"/>
      <c r="L23" s="141"/>
      <c r="M23" s="141"/>
      <c r="N23" s="141"/>
      <c r="O23" s="141"/>
      <c r="P23" s="141">
        <v>0</v>
      </c>
      <c r="Q23" s="141"/>
      <c r="R23" s="141"/>
      <c r="S23" s="141"/>
      <c r="T23" s="141"/>
      <c r="U23" s="141"/>
      <c r="V23" s="141"/>
      <c r="W23" s="141">
        <v>0</v>
      </c>
      <c r="X23" s="141"/>
      <c r="Y23" s="141"/>
      <c r="Z23" s="141"/>
      <c r="AA23" s="141"/>
      <c r="AB23" s="141"/>
      <c r="AC23" s="141"/>
    </row>
    <row r="24" spans="1:34" ht="12.95" customHeight="1" x14ac:dyDescent="0.2">
      <c r="A24" s="135" t="s">
        <v>140</v>
      </c>
      <c r="B24" s="135"/>
      <c r="C24" s="135"/>
      <c r="D24" s="135"/>
      <c r="E24" s="135"/>
      <c r="F24" s="135"/>
      <c r="G24" s="135"/>
      <c r="H24" s="135"/>
      <c r="I24" s="161">
        <v>0</v>
      </c>
      <c r="J24" s="161"/>
      <c r="K24" s="161"/>
      <c r="L24" s="161"/>
      <c r="M24" s="161"/>
      <c r="N24" s="161"/>
      <c r="O24" s="161"/>
      <c r="P24" s="161">
        <v>0</v>
      </c>
      <c r="Q24" s="161"/>
      <c r="R24" s="161"/>
      <c r="S24" s="161"/>
      <c r="T24" s="161"/>
      <c r="U24" s="161"/>
      <c r="V24" s="161"/>
      <c r="W24" s="161">
        <v>0</v>
      </c>
      <c r="X24" s="161"/>
      <c r="Y24" s="161"/>
      <c r="Z24" s="161"/>
      <c r="AA24" s="161"/>
      <c r="AB24" s="161"/>
      <c r="AC24" s="161"/>
    </row>
    <row r="25" spans="1:34" ht="12.95" customHeight="1" x14ac:dyDescent="0.2">
      <c r="A25" s="135" t="s">
        <v>198</v>
      </c>
      <c r="B25" s="135"/>
      <c r="C25" s="135"/>
      <c r="D25" s="135"/>
      <c r="E25" s="135"/>
      <c r="F25" s="135"/>
      <c r="G25" s="135"/>
      <c r="H25" s="135"/>
      <c r="I25" s="161">
        <v>0</v>
      </c>
      <c r="J25" s="161"/>
      <c r="K25" s="161"/>
      <c r="L25" s="161"/>
      <c r="M25" s="161"/>
      <c r="N25" s="161"/>
      <c r="O25" s="161"/>
      <c r="P25" s="161">
        <v>0</v>
      </c>
      <c r="Q25" s="161"/>
      <c r="R25" s="161"/>
      <c r="S25" s="161"/>
      <c r="T25" s="161"/>
      <c r="U25" s="161"/>
      <c r="V25" s="161"/>
      <c r="W25" s="161">
        <v>0</v>
      </c>
      <c r="X25" s="161"/>
      <c r="Y25" s="161"/>
      <c r="Z25" s="161"/>
      <c r="AA25" s="161"/>
      <c r="AB25" s="161"/>
      <c r="AC25" s="161"/>
    </row>
    <row r="26" spans="1:34" ht="12.95" customHeight="1" x14ac:dyDescent="0.2">
      <c r="A26" s="135" t="s">
        <v>135</v>
      </c>
      <c r="B26" s="135"/>
      <c r="C26" s="135"/>
      <c r="D26" s="135"/>
      <c r="E26" s="135"/>
      <c r="F26" s="135"/>
      <c r="G26" s="135"/>
      <c r="H26" s="135"/>
      <c r="I26" s="162">
        <f>IF(I18&gt;0,(IF((I18-(I19+I20))&gt;0,I18-(I19+I20),0)),0)</f>
        <v>0</v>
      </c>
      <c r="J26" s="162"/>
      <c r="K26" s="162"/>
      <c r="L26" s="162"/>
      <c r="M26" s="162"/>
      <c r="N26" s="162"/>
      <c r="O26" s="162"/>
      <c r="P26" s="162">
        <f>IF(P18&gt;0,(IF((P18-(P19+P20))&gt;0,P18-(P19+P20),0)),0)</f>
        <v>0</v>
      </c>
      <c r="Q26" s="162"/>
      <c r="R26" s="162"/>
      <c r="S26" s="162"/>
      <c r="T26" s="162"/>
      <c r="U26" s="162"/>
      <c r="V26" s="162"/>
      <c r="W26" s="162">
        <f>IF(W18&gt;0,(IF((W18-(W19+W20))&gt;0,W18-(W19+W20),0)),0)</f>
        <v>0</v>
      </c>
      <c r="X26" s="162"/>
      <c r="Y26" s="162"/>
      <c r="Z26" s="162"/>
      <c r="AA26" s="162"/>
      <c r="AB26" s="162"/>
      <c r="AC26" s="162"/>
    </row>
    <row r="27" spans="1:34" ht="12.95" customHeight="1" x14ac:dyDescent="0.2">
      <c r="A27" s="135" t="s">
        <v>59</v>
      </c>
      <c r="B27" s="135"/>
      <c r="C27" s="135"/>
      <c r="D27" s="135"/>
      <c r="E27" s="135"/>
      <c r="F27" s="135"/>
      <c r="G27" s="135"/>
      <c r="H27" s="135"/>
      <c r="I27" s="136">
        <f>IF(OR(I21&lt;&gt;"Yes",I22=""),0,VLOOKUP(I22,Table_Line_3_Pay_Period[],2,FALSE))</f>
        <v>0</v>
      </c>
      <c r="J27" s="136"/>
      <c r="K27" s="136"/>
      <c r="L27" s="136"/>
      <c r="M27" s="136"/>
      <c r="N27" s="136"/>
      <c r="O27" s="136"/>
      <c r="P27" s="136">
        <f>IF(OR(P21="",P21="No",P22=0),0,VLOOKUP(P22,Table_Line_3_Pay_Period[],2,FALSE))</f>
        <v>0</v>
      </c>
      <c r="Q27" s="136"/>
      <c r="R27" s="136"/>
      <c r="S27" s="136"/>
      <c r="T27" s="136"/>
      <c r="U27" s="136"/>
      <c r="V27" s="136"/>
      <c r="W27" s="136">
        <f>IF(OR(W21="",W21="No",W22=0),0,VLOOKUP(W22,Table_Line_3_Pay_Period[],2,FALSE))</f>
        <v>0</v>
      </c>
      <c r="X27" s="136"/>
      <c r="Y27" s="136"/>
      <c r="Z27" s="136"/>
      <c r="AA27" s="136"/>
      <c r="AB27" s="136"/>
      <c r="AC27" s="136"/>
    </row>
    <row r="28" spans="1:34" ht="12.95" customHeight="1" x14ac:dyDescent="0.2">
      <c r="A28" s="133" t="s">
        <v>47</v>
      </c>
      <c r="B28" s="133"/>
      <c r="C28" s="133"/>
      <c r="D28" s="133"/>
      <c r="E28" s="133"/>
      <c r="F28" s="133"/>
      <c r="G28" s="133"/>
      <c r="H28" s="133"/>
      <c r="I28" s="134">
        <f>IF(AND(I21="Yes",I22="Other",I23&gt;0),IF(((I24*I23)-I25)&gt;0,(I24*I23)-I25,0),IF(I21="Yes",IF(((I24*I27)-I25)&gt;0,(I24*I27)-I25,0),0))</f>
        <v>0</v>
      </c>
      <c r="J28" s="134"/>
      <c r="K28" s="134"/>
      <c r="L28" s="134"/>
      <c r="M28" s="134"/>
      <c r="N28" s="134"/>
      <c r="O28" s="134"/>
      <c r="P28" s="134">
        <f>IF(AND(P21="Yes",P22="Other",P23&gt;0),IF(((P24*P23)-P25)&gt;0,(P24*P23)-P25,0),IF(P21="Yes",IF(((P24*P27)-P25)&gt;0,(P24*P27)-P25,0),0))</f>
        <v>0</v>
      </c>
      <c r="Q28" s="134"/>
      <c r="R28" s="134"/>
      <c r="S28" s="134"/>
      <c r="T28" s="134"/>
      <c r="U28" s="134"/>
      <c r="V28" s="134"/>
      <c r="W28" s="134">
        <f>IF(AND(W21="Yes",W22="Other",W23&gt;0),IF(((W24*W23)-W25)&gt;0,(W24*W23)-W25,0),IF(W21="Yes",IF(((W24*W27)-W25)&gt;0,(W24*W27)-W25,0),0))</f>
        <v>0</v>
      </c>
      <c r="X28" s="134"/>
      <c r="Y28" s="134"/>
      <c r="Z28" s="134"/>
      <c r="AA28" s="134"/>
      <c r="AB28" s="134"/>
      <c r="AC28" s="134"/>
    </row>
    <row r="30" spans="1:34" ht="12.95" customHeight="1" x14ac:dyDescent="0.2">
      <c r="A30" s="145" t="s">
        <v>153</v>
      </c>
      <c r="B30" s="145"/>
      <c r="C30" s="145"/>
      <c r="D30" s="145"/>
      <c r="E30" s="145"/>
      <c r="F30" s="145"/>
      <c r="G30" s="145"/>
      <c r="H30" s="145"/>
      <c r="I30" s="144" t="s">
        <v>46</v>
      </c>
      <c r="J30" s="144"/>
      <c r="K30" s="144"/>
      <c r="L30" s="144"/>
      <c r="M30" s="144"/>
      <c r="N30" s="144"/>
      <c r="O30" s="144"/>
      <c r="P30" s="144" t="s">
        <v>60</v>
      </c>
      <c r="Q30" s="144"/>
      <c r="R30" s="144"/>
      <c r="S30" s="144"/>
      <c r="T30" s="144"/>
      <c r="U30" s="144"/>
      <c r="V30" s="144"/>
      <c r="W30" s="144" t="s">
        <v>67</v>
      </c>
      <c r="X30" s="144"/>
      <c r="Y30" s="144"/>
      <c r="Z30" s="144"/>
      <c r="AA30" s="144"/>
      <c r="AB30" s="144"/>
      <c r="AC30" s="144"/>
      <c r="AD30" s="1" t="s">
        <v>164</v>
      </c>
      <c r="AE30" s="2">
        <f>IF(I40="Yes",0,IF(AND(I36="Yes",I33&gt;0,OR(I34&gt;0,I35&gt;0)),SUM((I33*I34)+I35),0))</f>
        <v>0</v>
      </c>
      <c r="AF30" s="2">
        <f>IF(P40="Yes",0,IF(AND(P36="Yes",P33&gt;0,OR(P34&gt;0,P35&gt;0)),SUM((P33*P34)+P35),0))</f>
        <v>0</v>
      </c>
      <c r="AG30" s="2">
        <f>IF(W40="Yes",0,IF(AND(W36="Yes",W33&gt;0,OR(W34&gt;0,W35&gt;0)),SUM((W33*W34)+W35),0))</f>
        <v>0</v>
      </c>
      <c r="AH30" s="2">
        <f>SUM(AE30:AG30)</f>
        <v>0</v>
      </c>
    </row>
    <row r="31" spans="1:34" ht="12.95" customHeight="1" x14ac:dyDescent="0.2">
      <c r="A31" s="135" t="s">
        <v>56</v>
      </c>
      <c r="B31" s="135"/>
      <c r="C31" s="135"/>
      <c r="D31" s="135"/>
      <c r="E31" s="135"/>
      <c r="F31" s="135"/>
      <c r="G31" s="135"/>
      <c r="H31" s="135"/>
      <c r="I31" s="143"/>
      <c r="J31" s="143"/>
      <c r="K31" s="143"/>
      <c r="L31" s="143"/>
      <c r="M31" s="143"/>
      <c r="N31" s="143"/>
      <c r="O31" s="143"/>
      <c r="P31" s="143"/>
      <c r="Q31" s="143"/>
      <c r="R31" s="143"/>
      <c r="S31" s="143"/>
      <c r="T31" s="143"/>
      <c r="U31" s="143"/>
      <c r="V31" s="143"/>
      <c r="W31" s="143"/>
      <c r="X31" s="143"/>
      <c r="Y31" s="143"/>
      <c r="Z31" s="143"/>
      <c r="AA31" s="143"/>
      <c r="AB31" s="143"/>
      <c r="AC31" s="143"/>
      <c r="AD31" s="1" t="s">
        <v>167</v>
      </c>
      <c r="AE31" s="2">
        <f>IF(AND(I40="Yes",I41="Other",I42&gt;0),IF(I41="Other",(I43*I42),(I43*I48)),IF(I40="Yes",I43*I48,0))</f>
        <v>0</v>
      </c>
      <c r="AF31" s="2">
        <f>IF(AND(P40="Yes",P41="Other",P42&gt;0),IF(P41="Other",(P43*P42),(P43*P48)),IF(P40="Yes",P43*P48,0))</f>
        <v>0</v>
      </c>
      <c r="AG31" s="2">
        <f>IF(AND(W40="Yes",W41="Other",W42&gt;0),IF(W41="Other",(W43*W42),(W43*W48)),IF(W40="Yes",W43*W48,0))</f>
        <v>0</v>
      </c>
      <c r="AH31" s="2">
        <f>SUM(AE31:AG31)</f>
        <v>0</v>
      </c>
    </row>
    <row r="32" spans="1:34" ht="12.95" customHeight="1" x14ac:dyDescent="0.2">
      <c r="A32" s="135" t="s">
        <v>133</v>
      </c>
      <c r="B32" s="135"/>
      <c r="C32" s="135"/>
      <c r="D32" s="135"/>
      <c r="E32" s="135"/>
      <c r="F32" s="135"/>
      <c r="G32" s="135"/>
      <c r="H32" s="135"/>
      <c r="I32" s="143"/>
      <c r="J32" s="143"/>
      <c r="K32" s="143"/>
      <c r="L32" s="143"/>
      <c r="M32" s="143"/>
      <c r="N32" s="143"/>
      <c r="O32" s="143"/>
      <c r="P32" s="143"/>
      <c r="Q32" s="143"/>
      <c r="R32" s="143"/>
      <c r="S32" s="143"/>
      <c r="T32" s="143"/>
      <c r="U32" s="143"/>
      <c r="V32" s="143"/>
      <c r="W32" s="143"/>
      <c r="X32" s="143"/>
      <c r="Y32" s="143"/>
      <c r="Z32" s="143"/>
      <c r="AA32" s="143"/>
      <c r="AB32" s="143"/>
      <c r="AC32" s="143"/>
      <c r="AD32" s="1" t="s">
        <v>169</v>
      </c>
      <c r="AE32" s="2">
        <f>IF(AND(I40="Yes",I44="Other",I45&gt;0),IF(I44="Other",(I46*I45),(I46*I49)),IF(I40="Yes",I46*I49,0))</f>
        <v>0</v>
      </c>
      <c r="AF32" s="2">
        <f>IF(AND(P40="Yes",P44="Other",P45&gt;0),IF(P44="Other",(P46*P45),(P46*P49)),IF(P40="Yes",P46*P49,0))</f>
        <v>0</v>
      </c>
      <c r="AG32" s="2">
        <f>IF(AND(W40="Yes",W44="Other",W45&gt;0),IF(W44="Other",(W46*W45),(W46*W49)),IF(W40="Yes",W46*W49,0))</f>
        <v>0</v>
      </c>
      <c r="AH32" s="2">
        <f>SUM(AE32:AG32)</f>
        <v>0</v>
      </c>
    </row>
    <row r="33" spans="1:34" ht="12.95" customHeight="1" x14ac:dyDescent="0.2">
      <c r="A33" s="135" t="s">
        <v>128</v>
      </c>
      <c r="B33" s="135"/>
      <c r="C33" s="135"/>
      <c r="D33" s="135"/>
      <c r="E33" s="135"/>
      <c r="F33" s="135"/>
      <c r="G33" s="135"/>
      <c r="H33" s="135"/>
      <c r="I33" s="142">
        <v>0</v>
      </c>
      <c r="J33" s="142"/>
      <c r="K33" s="142"/>
      <c r="L33" s="142"/>
      <c r="M33" s="142"/>
      <c r="N33" s="142"/>
      <c r="O33" s="142"/>
      <c r="P33" s="142">
        <v>0</v>
      </c>
      <c r="Q33" s="142"/>
      <c r="R33" s="142"/>
      <c r="S33" s="142"/>
      <c r="T33" s="142"/>
      <c r="U33" s="142"/>
      <c r="V33" s="142"/>
      <c r="W33" s="142">
        <v>0</v>
      </c>
      <c r="X33" s="142"/>
      <c r="Y33" s="142"/>
      <c r="Z33" s="142"/>
      <c r="AA33" s="142"/>
      <c r="AB33" s="142"/>
      <c r="AC33" s="142"/>
      <c r="AD33" s="1" t="s">
        <v>166</v>
      </c>
      <c r="AE33" s="2">
        <f>I47</f>
        <v>0</v>
      </c>
      <c r="AF33" s="2">
        <f>P47</f>
        <v>0</v>
      </c>
      <c r="AG33" s="2">
        <f>W47</f>
        <v>0</v>
      </c>
      <c r="AH33" s="2">
        <f>SUM(AE33:AG33)</f>
        <v>0</v>
      </c>
    </row>
    <row r="34" spans="1:34" ht="12.95" customHeight="1" x14ac:dyDescent="0.2">
      <c r="A34" s="135" t="s">
        <v>146</v>
      </c>
      <c r="B34" s="135"/>
      <c r="C34" s="135"/>
      <c r="D34" s="135"/>
      <c r="E34" s="135"/>
      <c r="F34" s="135"/>
      <c r="G34" s="135"/>
      <c r="H34" s="135"/>
      <c r="I34" s="168">
        <v>0</v>
      </c>
      <c r="J34" s="168"/>
      <c r="K34" s="168"/>
      <c r="L34" s="168"/>
      <c r="M34" s="168"/>
      <c r="N34" s="168"/>
      <c r="O34" s="168"/>
      <c r="P34" s="168">
        <v>0</v>
      </c>
      <c r="Q34" s="168"/>
      <c r="R34" s="168"/>
      <c r="S34" s="168"/>
      <c r="T34" s="168"/>
      <c r="U34" s="168"/>
      <c r="V34" s="168"/>
      <c r="W34" s="168">
        <v>0</v>
      </c>
      <c r="X34" s="168"/>
      <c r="Y34" s="168"/>
      <c r="Z34" s="168"/>
      <c r="AA34" s="168"/>
      <c r="AB34" s="168"/>
      <c r="AC34" s="168"/>
      <c r="AD34" s="1" t="s">
        <v>165</v>
      </c>
      <c r="AE34" s="2">
        <f>I50</f>
        <v>0</v>
      </c>
      <c r="AF34" s="2">
        <f>P50</f>
        <v>0</v>
      </c>
      <c r="AG34" s="2">
        <f>W50</f>
        <v>0</v>
      </c>
      <c r="AH34" s="2">
        <f>SUM(AE34:AG34)</f>
        <v>0</v>
      </c>
    </row>
    <row r="35" spans="1:34" ht="12.95" customHeight="1" x14ac:dyDescent="0.2">
      <c r="A35" s="135" t="s">
        <v>129</v>
      </c>
      <c r="B35" s="135"/>
      <c r="C35" s="135"/>
      <c r="D35" s="135"/>
      <c r="E35" s="135"/>
      <c r="F35" s="135"/>
      <c r="G35" s="135"/>
      <c r="H35" s="135"/>
      <c r="I35" s="142">
        <v>0</v>
      </c>
      <c r="J35" s="142"/>
      <c r="K35" s="142"/>
      <c r="L35" s="142"/>
      <c r="M35" s="142"/>
      <c r="N35" s="142"/>
      <c r="O35" s="142"/>
      <c r="P35" s="142">
        <v>0</v>
      </c>
      <c r="Q35" s="142"/>
      <c r="R35" s="142"/>
      <c r="S35" s="142"/>
      <c r="T35" s="142"/>
      <c r="U35" s="142"/>
      <c r="V35" s="142"/>
      <c r="W35" s="142">
        <v>0</v>
      </c>
      <c r="X35" s="142"/>
      <c r="Y35" s="142"/>
      <c r="Z35" s="142"/>
      <c r="AA35" s="142"/>
      <c r="AB35" s="142"/>
      <c r="AC35" s="142"/>
    </row>
    <row r="36" spans="1:34" ht="12.95" customHeight="1" x14ac:dyDescent="0.2">
      <c r="A36" s="165" t="s">
        <v>209</v>
      </c>
      <c r="B36" s="165"/>
      <c r="C36" s="165"/>
      <c r="D36" s="165"/>
      <c r="E36" s="165"/>
      <c r="F36" s="165"/>
      <c r="G36" s="165"/>
      <c r="H36" s="165"/>
      <c r="I36" s="167"/>
      <c r="J36" s="167"/>
      <c r="K36" s="167"/>
      <c r="L36" s="167"/>
      <c r="M36" s="167"/>
      <c r="N36" s="167"/>
      <c r="O36" s="167"/>
      <c r="P36" s="167"/>
      <c r="Q36" s="167"/>
      <c r="R36" s="167"/>
      <c r="S36" s="167"/>
      <c r="T36" s="167"/>
      <c r="U36" s="167"/>
      <c r="V36" s="167"/>
      <c r="W36" s="167"/>
      <c r="X36" s="167"/>
      <c r="Y36" s="167"/>
      <c r="Z36" s="167"/>
      <c r="AA36" s="167"/>
      <c r="AB36" s="167"/>
      <c r="AC36" s="167"/>
    </row>
    <row r="37" spans="1:34" ht="12.95" customHeight="1" x14ac:dyDescent="0.2">
      <c r="A37" s="165" t="s">
        <v>199</v>
      </c>
      <c r="B37" s="165"/>
      <c r="C37" s="165"/>
      <c r="D37" s="165"/>
      <c r="E37" s="165"/>
      <c r="F37" s="165"/>
      <c r="G37" s="165"/>
      <c r="H37" s="165"/>
      <c r="I37" s="167"/>
      <c r="J37" s="167"/>
      <c r="K37" s="167"/>
      <c r="L37" s="167"/>
      <c r="M37" s="167"/>
      <c r="N37" s="167"/>
      <c r="O37" s="167"/>
      <c r="P37" s="167"/>
      <c r="Q37" s="167"/>
      <c r="R37" s="167"/>
      <c r="S37" s="167"/>
      <c r="T37" s="167"/>
      <c r="U37" s="167"/>
      <c r="V37" s="167"/>
      <c r="W37" s="167"/>
      <c r="X37" s="167"/>
      <c r="Y37" s="167"/>
      <c r="Z37" s="167"/>
      <c r="AA37" s="167"/>
      <c r="AB37" s="167"/>
      <c r="AC37" s="167"/>
    </row>
    <row r="38" spans="1:34" ht="12.95" customHeight="1" x14ac:dyDescent="0.2">
      <c r="A38" s="135" t="s">
        <v>130</v>
      </c>
      <c r="B38" s="135"/>
      <c r="C38" s="135"/>
      <c r="D38" s="135"/>
      <c r="E38" s="135"/>
      <c r="F38" s="135"/>
      <c r="G38" s="135"/>
      <c r="H38" s="135"/>
      <c r="I38" s="164">
        <v>0</v>
      </c>
      <c r="J38" s="164"/>
      <c r="K38" s="164"/>
      <c r="L38" s="164"/>
      <c r="M38" s="164"/>
      <c r="N38" s="164"/>
      <c r="O38" s="164"/>
      <c r="P38" s="164">
        <v>0</v>
      </c>
      <c r="Q38" s="164"/>
      <c r="R38" s="164"/>
      <c r="S38" s="164"/>
      <c r="T38" s="164"/>
      <c r="U38" s="164"/>
      <c r="V38" s="164"/>
      <c r="W38" s="164">
        <v>0</v>
      </c>
      <c r="X38" s="164"/>
      <c r="Y38" s="164"/>
      <c r="Z38" s="164"/>
      <c r="AA38" s="164"/>
      <c r="AB38" s="164"/>
      <c r="AC38" s="164"/>
    </row>
    <row r="39" spans="1:34" ht="12.95" customHeight="1" x14ac:dyDescent="0.2">
      <c r="A39" s="135" t="s">
        <v>131</v>
      </c>
      <c r="B39" s="135"/>
      <c r="C39" s="135"/>
      <c r="D39" s="135"/>
      <c r="E39" s="135"/>
      <c r="F39" s="135"/>
      <c r="G39" s="135"/>
      <c r="H39" s="135"/>
      <c r="I39" s="164">
        <v>0</v>
      </c>
      <c r="J39" s="164"/>
      <c r="K39" s="164"/>
      <c r="L39" s="164"/>
      <c r="M39" s="164"/>
      <c r="N39" s="164"/>
      <c r="O39" s="164"/>
      <c r="P39" s="164">
        <v>0</v>
      </c>
      <c r="Q39" s="164"/>
      <c r="R39" s="164"/>
      <c r="S39" s="164"/>
      <c r="T39" s="164"/>
      <c r="U39" s="164"/>
      <c r="V39" s="164"/>
      <c r="W39" s="164">
        <v>0</v>
      </c>
      <c r="X39" s="164"/>
      <c r="Y39" s="164"/>
      <c r="Z39" s="164"/>
      <c r="AA39" s="164"/>
      <c r="AB39" s="164"/>
      <c r="AC39" s="164"/>
    </row>
    <row r="40" spans="1:34" ht="12.95" customHeight="1" x14ac:dyDescent="0.2">
      <c r="A40" s="165" t="s">
        <v>144</v>
      </c>
      <c r="B40" s="165"/>
      <c r="C40" s="165"/>
      <c r="D40" s="165"/>
      <c r="E40" s="165"/>
      <c r="F40" s="165"/>
      <c r="G40" s="165"/>
      <c r="H40" s="165"/>
      <c r="I40" s="166"/>
      <c r="J40" s="166"/>
      <c r="K40" s="166"/>
      <c r="L40" s="166"/>
      <c r="M40" s="166"/>
      <c r="N40" s="166"/>
      <c r="O40" s="166"/>
      <c r="P40" s="166"/>
      <c r="Q40" s="166"/>
      <c r="R40" s="166"/>
      <c r="S40" s="166"/>
      <c r="T40" s="166"/>
      <c r="U40" s="166"/>
      <c r="V40" s="166"/>
      <c r="W40" s="166"/>
      <c r="X40" s="166"/>
      <c r="Y40" s="166"/>
      <c r="Z40" s="166"/>
      <c r="AA40" s="166"/>
      <c r="AB40" s="166"/>
      <c r="AC40" s="166"/>
    </row>
    <row r="41" spans="1:34" ht="12.95" customHeight="1" x14ac:dyDescent="0.2">
      <c r="A41" s="135" t="s">
        <v>139</v>
      </c>
      <c r="B41" s="135"/>
      <c r="C41" s="135"/>
      <c r="D41" s="135"/>
      <c r="E41" s="135"/>
      <c r="F41" s="135"/>
      <c r="G41" s="135"/>
      <c r="H41" s="135"/>
      <c r="I41" s="163"/>
      <c r="J41" s="163"/>
      <c r="K41" s="163"/>
      <c r="L41" s="163"/>
      <c r="M41" s="163"/>
      <c r="N41" s="163"/>
      <c r="O41" s="163"/>
      <c r="P41" s="163"/>
      <c r="Q41" s="163"/>
      <c r="R41" s="163"/>
      <c r="S41" s="163"/>
      <c r="T41" s="163"/>
      <c r="U41" s="163"/>
      <c r="V41" s="163"/>
      <c r="W41" s="163"/>
      <c r="X41" s="163"/>
      <c r="Y41" s="163"/>
      <c r="Z41" s="163"/>
      <c r="AA41" s="163"/>
      <c r="AB41" s="163"/>
      <c r="AC41" s="163"/>
    </row>
    <row r="42" spans="1:34" ht="12.95" customHeight="1" x14ac:dyDescent="0.2">
      <c r="A42" s="135" t="s">
        <v>138</v>
      </c>
      <c r="B42" s="135"/>
      <c r="C42" s="135"/>
      <c r="D42" s="135"/>
      <c r="E42" s="135"/>
      <c r="F42" s="135"/>
      <c r="G42" s="135"/>
      <c r="H42" s="135"/>
      <c r="I42" s="141">
        <v>0</v>
      </c>
      <c r="J42" s="141"/>
      <c r="K42" s="141"/>
      <c r="L42" s="141"/>
      <c r="M42" s="141"/>
      <c r="N42" s="141"/>
      <c r="O42" s="141"/>
      <c r="P42" s="141">
        <v>0</v>
      </c>
      <c r="Q42" s="141"/>
      <c r="R42" s="141"/>
      <c r="S42" s="141"/>
      <c r="T42" s="141"/>
      <c r="U42" s="141"/>
      <c r="V42" s="141"/>
      <c r="W42" s="141">
        <v>0</v>
      </c>
      <c r="X42" s="141"/>
      <c r="Y42" s="141"/>
      <c r="Z42" s="141"/>
      <c r="AA42" s="141"/>
      <c r="AB42" s="141"/>
      <c r="AC42" s="141"/>
    </row>
    <row r="43" spans="1:34" ht="12.95" customHeight="1" x14ac:dyDescent="0.2">
      <c r="A43" s="135" t="s">
        <v>140</v>
      </c>
      <c r="B43" s="135"/>
      <c r="C43" s="135"/>
      <c r="D43" s="135"/>
      <c r="E43" s="135"/>
      <c r="F43" s="135"/>
      <c r="G43" s="135"/>
      <c r="H43" s="135"/>
      <c r="I43" s="161">
        <v>0</v>
      </c>
      <c r="J43" s="161"/>
      <c r="K43" s="161"/>
      <c r="L43" s="161"/>
      <c r="M43" s="161"/>
      <c r="N43" s="161"/>
      <c r="O43" s="161"/>
      <c r="P43" s="161">
        <v>0</v>
      </c>
      <c r="Q43" s="161"/>
      <c r="R43" s="161"/>
      <c r="S43" s="161"/>
      <c r="T43" s="161"/>
      <c r="U43" s="161"/>
      <c r="V43" s="161"/>
      <c r="W43" s="161">
        <v>0</v>
      </c>
      <c r="X43" s="161"/>
      <c r="Y43" s="161"/>
      <c r="Z43" s="161"/>
      <c r="AA43" s="161"/>
      <c r="AB43" s="161"/>
      <c r="AC43" s="161"/>
    </row>
    <row r="44" spans="1:34" ht="12.95" customHeight="1" x14ac:dyDescent="0.2">
      <c r="A44" s="135" t="s">
        <v>141</v>
      </c>
      <c r="B44" s="135"/>
      <c r="C44" s="135"/>
      <c r="D44" s="135"/>
      <c r="E44" s="135"/>
      <c r="F44" s="135"/>
      <c r="G44" s="135"/>
      <c r="H44" s="135"/>
      <c r="I44" s="163"/>
      <c r="J44" s="163"/>
      <c r="K44" s="163"/>
      <c r="L44" s="163"/>
      <c r="M44" s="163"/>
      <c r="N44" s="163"/>
      <c r="O44" s="163"/>
      <c r="P44" s="163"/>
      <c r="Q44" s="163"/>
      <c r="R44" s="163"/>
      <c r="S44" s="163"/>
      <c r="T44" s="163"/>
      <c r="U44" s="163"/>
      <c r="V44" s="163"/>
      <c r="W44" s="163"/>
      <c r="X44" s="163"/>
      <c r="Y44" s="163"/>
      <c r="Z44" s="163"/>
      <c r="AA44" s="163"/>
      <c r="AB44" s="163"/>
      <c r="AC44" s="163"/>
    </row>
    <row r="45" spans="1:34" ht="12.95" customHeight="1" x14ac:dyDescent="0.2">
      <c r="A45" s="135" t="s">
        <v>142</v>
      </c>
      <c r="B45" s="135"/>
      <c r="C45" s="135"/>
      <c r="D45" s="135"/>
      <c r="E45" s="135"/>
      <c r="F45" s="135"/>
      <c r="G45" s="135"/>
      <c r="H45" s="135"/>
      <c r="I45" s="141">
        <v>0</v>
      </c>
      <c r="J45" s="141"/>
      <c r="K45" s="141"/>
      <c r="L45" s="141"/>
      <c r="M45" s="141"/>
      <c r="N45" s="141"/>
      <c r="O45" s="141"/>
      <c r="P45" s="141">
        <v>0</v>
      </c>
      <c r="Q45" s="141"/>
      <c r="R45" s="141"/>
      <c r="S45" s="141"/>
      <c r="T45" s="141"/>
      <c r="U45" s="141"/>
      <c r="V45" s="141"/>
      <c r="W45" s="141">
        <v>0</v>
      </c>
      <c r="X45" s="141"/>
      <c r="Y45" s="141"/>
      <c r="Z45" s="141"/>
      <c r="AA45" s="141"/>
      <c r="AB45" s="141"/>
      <c r="AC45" s="141"/>
    </row>
    <row r="46" spans="1:34" ht="12.95" customHeight="1" x14ac:dyDescent="0.2">
      <c r="A46" s="135" t="s">
        <v>143</v>
      </c>
      <c r="B46" s="135"/>
      <c r="C46" s="135"/>
      <c r="D46" s="135"/>
      <c r="E46" s="135"/>
      <c r="F46" s="135"/>
      <c r="G46" s="135"/>
      <c r="H46" s="135"/>
      <c r="I46" s="161">
        <v>0</v>
      </c>
      <c r="J46" s="161"/>
      <c r="K46" s="161"/>
      <c r="L46" s="161"/>
      <c r="M46" s="161"/>
      <c r="N46" s="161"/>
      <c r="O46" s="161"/>
      <c r="P46" s="161">
        <v>0</v>
      </c>
      <c r="Q46" s="161"/>
      <c r="R46" s="161"/>
      <c r="S46" s="161"/>
      <c r="T46" s="161"/>
      <c r="U46" s="161"/>
      <c r="V46" s="161"/>
      <c r="W46" s="161">
        <v>0</v>
      </c>
      <c r="X46" s="161"/>
      <c r="Y46" s="161"/>
      <c r="Z46" s="161"/>
      <c r="AA46" s="161"/>
      <c r="AB46" s="161"/>
      <c r="AC46" s="161"/>
    </row>
    <row r="47" spans="1:34" ht="12.95" customHeight="1" x14ac:dyDescent="0.2">
      <c r="A47" s="135" t="s">
        <v>135</v>
      </c>
      <c r="B47" s="135"/>
      <c r="C47" s="135"/>
      <c r="D47" s="135"/>
      <c r="E47" s="135"/>
      <c r="F47" s="135"/>
      <c r="G47" s="135"/>
      <c r="H47" s="135"/>
      <c r="I47" s="162">
        <f>IF(AND(I33&gt;0,I37="Yes",I40&lt;&gt;"Yes",(I33-(I38+I39)&gt;0)),(I33-(I38+I39)),0)</f>
        <v>0</v>
      </c>
      <c r="J47" s="162"/>
      <c r="K47" s="162"/>
      <c r="L47" s="162"/>
      <c r="M47" s="162"/>
      <c r="N47" s="162"/>
      <c r="O47" s="162"/>
      <c r="P47" s="162">
        <f>IF(AND(P33&gt;0,P37="Yes",P40&lt;&gt;"Yes",(P33-(P38+P39)&gt;0)),(P33-(P38+P39)),0)</f>
        <v>0</v>
      </c>
      <c r="Q47" s="162"/>
      <c r="R47" s="162"/>
      <c r="S47" s="162"/>
      <c r="T47" s="162"/>
      <c r="U47" s="162"/>
      <c r="V47" s="162"/>
      <c r="W47" s="162">
        <f>IF(AND(W33&gt;0,W37="Yes",W40&lt;&gt;"Yes",(W33-(W38+W39)&gt;0)),(W33-(W38+W39)),0)</f>
        <v>0</v>
      </c>
      <c r="X47" s="162"/>
      <c r="Y47" s="162"/>
      <c r="Z47" s="162"/>
      <c r="AA47" s="162"/>
      <c r="AB47" s="162"/>
      <c r="AC47" s="162"/>
    </row>
    <row r="48" spans="1:34" ht="12.95" customHeight="1" x14ac:dyDescent="0.2">
      <c r="A48" s="135" t="s">
        <v>59</v>
      </c>
      <c r="B48" s="135"/>
      <c r="C48" s="135"/>
      <c r="D48" s="135"/>
      <c r="E48" s="135"/>
      <c r="F48" s="135"/>
      <c r="G48" s="135"/>
      <c r="H48" s="135"/>
      <c r="I48" s="136">
        <f>IF(OR(I40="",I40="No",I41=0),0,VLOOKUP(I41,Table_Line_3_Pay_Period[],2,FALSE))</f>
        <v>0</v>
      </c>
      <c r="J48" s="136"/>
      <c r="K48" s="136"/>
      <c r="L48" s="136"/>
      <c r="M48" s="136"/>
      <c r="N48" s="136"/>
      <c r="O48" s="136"/>
      <c r="P48" s="136">
        <f>IF(OR(P40="",P40="No",P41=0),0,VLOOKUP(P41,Table_Line_3_Pay_Period[],2,FALSE))</f>
        <v>0</v>
      </c>
      <c r="Q48" s="136"/>
      <c r="R48" s="136"/>
      <c r="S48" s="136"/>
      <c r="T48" s="136"/>
      <c r="U48" s="136"/>
      <c r="V48" s="136"/>
      <c r="W48" s="136">
        <f>IF(OR(W40="",W40="No",W41=0),0,VLOOKUP(W41,Table_Line_3_Pay_Period[],2,FALSE))</f>
        <v>0</v>
      </c>
      <c r="X48" s="136"/>
      <c r="Y48" s="136"/>
      <c r="Z48" s="136"/>
      <c r="AA48" s="136"/>
      <c r="AB48" s="136"/>
      <c r="AC48" s="136"/>
    </row>
    <row r="49" spans="1:34" ht="12.95" customHeight="1" x14ac:dyDescent="0.2">
      <c r="A49" s="135" t="s">
        <v>132</v>
      </c>
      <c r="B49" s="135"/>
      <c r="C49" s="135"/>
      <c r="D49" s="135"/>
      <c r="E49" s="135"/>
      <c r="F49" s="135"/>
      <c r="G49" s="135"/>
      <c r="H49" s="135"/>
      <c r="I49" s="136">
        <f>IF(OR(I40="",I40="No",I44=0),0,VLOOKUP(I44,Table_Line_3_Pay_Period[],2,FALSE))</f>
        <v>0</v>
      </c>
      <c r="J49" s="136"/>
      <c r="K49" s="136"/>
      <c r="L49" s="136"/>
      <c r="M49" s="136"/>
      <c r="N49" s="136"/>
      <c r="O49" s="136"/>
      <c r="P49" s="136">
        <f>IF(OR(P40="",P40="No",P44=0),0,VLOOKUP(P44,Table_Line_3_Pay_Period[],2,FALSE))</f>
        <v>0</v>
      </c>
      <c r="Q49" s="136"/>
      <c r="R49" s="136"/>
      <c r="S49" s="136"/>
      <c r="T49" s="136"/>
      <c r="U49" s="136"/>
      <c r="V49" s="136"/>
      <c r="W49" s="136">
        <f>IF(OR(W40="",W40="No",W44=0),0,VLOOKUP(W44,Table_Line_3_Pay_Period[],2,FALSE))</f>
        <v>0</v>
      </c>
      <c r="X49" s="136"/>
      <c r="Y49" s="136"/>
      <c r="Z49" s="136"/>
      <c r="AA49" s="136"/>
      <c r="AB49" s="136"/>
      <c r="AC49" s="136"/>
    </row>
    <row r="50" spans="1:34" ht="12.95" customHeight="1" x14ac:dyDescent="0.2">
      <c r="A50" s="133" t="s">
        <v>47</v>
      </c>
      <c r="B50" s="133"/>
      <c r="C50" s="133"/>
      <c r="D50" s="133"/>
      <c r="E50" s="133"/>
      <c r="F50" s="133"/>
      <c r="G50" s="133"/>
      <c r="H50" s="133"/>
      <c r="I50" s="134">
        <f>IF(OR(AND(I40="Yes",I41="Other",I42&gt;0),AND(I40="Yes",I44="Other",I45&gt;0)),SUM((IF(I41="Other",(I43*I42),(I43*I48)))+(IF(I44="Other",(I46*I45),(I46*I49)))),IF(I40="Yes",SUM((I43*I48)+(I46*I49)),IF(AND(I36="Yes",I33&gt;0,OR(I34&gt;0,I35&gt;0)),SUM((I33*I34)+I35),0)))</f>
        <v>0</v>
      </c>
      <c r="J50" s="134"/>
      <c r="K50" s="134"/>
      <c r="L50" s="134"/>
      <c r="M50" s="134"/>
      <c r="N50" s="134"/>
      <c r="O50" s="134"/>
      <c r="P50" s="134">
        <f>IF(OR(AND(P40="Yes",P41="Other",P42&gt;0),AND(P40="Yes",P44="Other",P45&gt;0)),SUM((IF(P41="Other",(P43*P42),(P43*P48)))+(IF(P44="Other",(P46*P45),(P46*P49)))),IF(P40="Yes",SUM((P43*P48)+(P46*P49)),IF(AND(P36="Yes",P33&gt;0,OR(P34&gt;0,P35&gt;0)),SUM((P33*P34)+P35),0)))</f>
        <v>0</v>
      </c>
      <c r="Q50" s="134"/>
      <c r="R50" s="134"/>
      <c r="S50" s="134"/>
      <c r="T50" s="134"/>
      <c r="U50" s="134"/>
      <c r="V50" s="134"/>
      <c r="W50" s="134">
        <f>IF(OR(AND(W40="Yes",W41="Other",W42&gt;0),AND(W40="Yes",W44="Other",W45&gt;0)),SUM((IF(W41="Other",(W43*W42),(W43*W48)))+(IF(W44="Other",(W46*W45),(W46*W49)))),IF(W40="Yes",SUM((W43*W48)+(W46*W49)),IF(AND(W36="Yes",W33&gt;0,OR(W34&gt;0,W35&gt;0)),SUM((W33*W34)+W35),0)))</f>
        <v>0</v>
      </c>
      <c r="X50" s="134"/>
      <c r="Y50" s="134"/>
      <c r="Z50" s="134"/>
      <c r="AA50" s="134"/>
      <c r="AB50" s="134"/>
      <c r="AC50" s="134"/>
    </row>
    <row r="52" spans="1:34" ht="12.95" customHeight="1" x14ac:dyDescent="0.2">
      <c r="A52" s="145" t="s">
        <v>154</v>
      </c>
      <c r="B52" s="145"/>
      <c r="C52" s="145"/>
      <c r="D52" s="145"/>
      <c r="E52" s="145"/>
      <c r="F52" s="145"/>
      <c r="G52" s="145"/>
      <c r="H52" s="145"/>
      <c r="I52" s="144" t="s">
        <v>46</v>
      </c>
      <c r="J52" s="144"/>
      <c r="K52" s="144"/>
      <c r="L52" s="144"/>
      <c r="M52" s="144"/>
      <c r="N52" s="144"/>
      <c r="O52" s="144"/>
      <c r="P52" s="144" t="s">
        <v>60</v>
      </c>
      <c r="Q52" s="144"/>
      <c r="R52" s="144"/>
      <c r="S52" s="144"/>
      <c r="T52" s="144"/>
      <c r="U52" s="144"/>
      <c r="V52" s="144"/>
      <c r="W52" s="144" t="s">
        <v>67</v>
      </c>
      <c r="X52" s="144"/>
      <c r="Y52" s="144"/>
      <c r="Z52" s="144"/>
      <c r="AA52" s="144"/>
      <c r="AB52" s="144"/>
      <c r="AC52" s="144"/>
      <c r="AD52" s="1" t="s">
        <v>164</v>
      </c>
      <c r="AE52" s="2">
        <f>IF(I61="Yes",0,IF(AND(I55&gt;0,OR(I56&gt;0,I57&gt;0)),SUM((I55*I56)+I57),0))</f>
        <v>0</v>
      </c>
      <c r="AF52" s="2">
        <f>IF(P61="Yes",0,IF(AND(P55&gt;0,OR(P56&gt;0,P57&gt;0)),SUM((P55*P56)+P57),0))</f>
        <v>0</v>
      </c>
      <c r="AG52" s="2">
        <f>IF(W61="Yes",0,IF(AND(W55&gt;0,OR(W56&gt;0,W57&gt;0)),SUM((W55*W56)+W57),0))</f>
        <v>0</v>
      </c>
      <c r="AH52" s="2">
        <f>SUM(AE52:AG52)</f>
        <v>0</v>
      </c>
    </row>
    <row r="53" spans="1:34" ht="12.95" customHeight="1" x14ac:dyDescent="0.2">
      <c r="A53" s="135" t="s">
        <v>56</v>
      </c>
      <c r="B53" s="135"/>
      <c r="C53" s="135"/>
      <c r="D53" s="135"/>
      <c r="E53" s="135"/>
      <c r="F53" s="135"/>
      <c r="G53" s="135"/>
      <c r="H53" s="135"/>
      <c r="I53" s="143"/>
      <c r="J53" s="143"/>
      <c r="K53" s="143"/>
      <c r="L53" s="143"/>
      <c r="M53" s="143"/>
      <c r="N53" s="143"/>
      <c r="O53" s="143"/>
      <c r="P53" s="143"/>
      <c r="Q53" s="143"/>
      <c r="R53" s="143"/>
      <c r="S53" s="143"/>
      <c r="T53" s="143"/>
      <c r="U53" s="143"/>
      <c r="V53" s="143"/>
      <c r="W53" s="143"/>
      <c r="X53" s="143"/>
      <c r="Y53" s="143"/>
      <c r="Z53" s="143"/>
      <c r="AA53" s="143"/>
      <c r="AB53" s="143"/>
      <c r="AC53" s="143"/>
      <c r="AD53" s="1" t="s">
        <v>167</v>
      </c>
      <c r="AE53" s="2">
        <f>IF(AND(I61="Yes",I62="Other",I63&gt;0),IF(I62="Other",(I64*I63),(I64*I69)),IF(I61="Yes",I64*I69,0))</f>
        <v>0</v>
      </c>
      <c r="AF53" s="2">
        <f>IF(AND(P61="Yes",P62="Other",P63&gt;0),IF(P62="Other",(P64*P63),(P64*P69)),IF(P61="Yes",P64*P69,0))</f>
        <v>0</v>
      </c>
      <c r="AG53" s="2">
        <f>IF(AND(W61="Yes",W62="Other",W63&gt;0),IF(W62="Other",(W64*W63),(W64*W69)),IF(W61="Yes",W64*W69,0))</f>
        <v>0</v>
      </c>
      <c r="AH53" s="2">
        <f>SUM(AE53:AG53)</f>
        <v>0</v>
      </c>
    </row>
    <row r="54" spans="1:34" ht="12.95" customHeight="1" x14ac:dyDescent="0.2">
      <c r="A54" s="135" t="s">
        <v>133</v>
      </c>
      <c r="B54" s="135"/>
      <c r="C54" s="135"/>
      <c r="D54" s="135"/>
      <c r="E54" s="135"/>
      <c r="F54" s="135"/>
      <c r="G54" s="135"/>
      <c r="H54" s="135"/>
      <c r="I54" s="143"/>
      <c r="J54" s="143"/>
      <c r="K54" s="143"/>
      <c r="L54" s="143"/>
      <c r="M54" s="143"/>
      <c r="N54" s="143"/>
      <c r="O54" s="143"/>
      <c r="P54" s="143"/>
      <c r="Q54" s="143"/>
      <c r="R54" s="143"/>
      <c r="S54" s="143"/>
      <c r="T54" s="143"/>
      <c r="U54" s="143"/>
      <c r="V54" s="143"/>
      <c r="W54" s="143"/>
      <c r="X54" s="143"/>
      <c r="Y54" s="143"/>
      <c r="Z54" s="143"/>
      <c r="AA54" s="143"/>
      <c r="AB54" s="143"/>
      <c r="AC54" s="143"/>
      <c r="AD54" s="1" t="s">
        <v>169</v>
      </c>
      <c r="AE54" s="2">
        <f>IF(AND(I61="Yes",I65="Other",I66&gt;0),IF(I65="Other",(I67*I66),(I67*I70)),IF(I61="Yes",I67*I70,0))</f>
        <v>0</v>
      </c>
      <c r="AF54" s="2">
        <f>IF(AND(P61="Yes",P65="Other",P66&gt;0),IF(P65="Other",(P67*P66),(P67*P70)),IF(P61="Yes",P67*P70,0))</f>
        <v>0</v>
      </c>
      <c r="AG54" s="2">
        <f>IF(AND(W61="Yes",W65="Other",W66&gt;0),IF(W65="Other",(W67*W66),(W67*W70)),IF(W61="Yes",W67*W70,0))</f>
        <v>0</v>
      </c>
      <c r="AH54" s="2">
        <f>SUM(AE54:AG54)</f>
        <v>0</v>
      </c>
    </row>
    <row r="55" spans="1:34" ht="12.95" customHeight="1" x14ac:dyDescent="0.2">
      <c r="A55" s="135" t="s">
        <v>128</v>
      </c>
      <c r="B55" s="135"/>
      <c r="C55" s="135"/>
      <c r="D55" s="135"/>
      <c r="E55" s="135"/>
      <c r="F55" s="135"/>
      <c r="G55" s="135"/>
      <c r="H55" s="135"/>
      <c r="I55" s="142">
        <v>0</v>
      </c>
      <c r="J55" s="142"/>
      <c r="K55" s="142"/>
      <c r="L55" s="142"/>
      <c r="M55" s="142"/>
      <c r="N55" s="142"/>
      <c r="O55" s="142"/>
      <c r="P55" s="142">
        <v>0</v>
      </c>
      <c r="Q55" s="142"/>
      <c r="R55" s="142"/>
      <c r="S55" s="142"/>
      <c r="T55" s="142"/>
      <c r="U55" s="142"/>
      <c r="V55" s="142"/>
      <c r="W55" s="142">
        <v>0</v>
      </c>
      <c r="X55" s="142"/>
      <c r="Y55" s="142"/>
      <c r="Z55" s="142"/>
      <c r="AA55" s="142"/>
      <c r="AB55" s="142"/>
      <c r="AC55" s="142"/>
      <c r="AD55" s="1" t="s">
        <v>166</v>
      </c>
      <c r="AE55" s="2">
        <f>I68</f>
        <v>0</v>
      </c>
      <c r="AF55" s="2">
        <f>P68</f>
        <v>0</v>
      </c>
      <c r="AG55" s="2">
        <f>W68</f>
        <v>0</v>
      </c>
      <c r="AH55" s="2">
        <f>SUM(AE55:AG55)</f>
        <v>0</v>
      </c>
    </row>
    <row r="56" spans="1:34" ht="12.95" customHeight="1" x14ac:dyDescent="0.2">
      <c r="A56" s="135" t="s">
        <v>146</v>
      </c>
      <c r="B56" s="135"/>
      <c r="C56" s="135"/>
      <c r="D56" s="135"/>
      <c r="E56" s="135"/>
      <c r="F56" s="135"/>
      <c r="G56" s="135"/>
      <c r="H56" s="135"/>
      <c r="I56" s="168">
        <v>0</v>
      </c>
      <c r="J56" s="168"/>
      <c r="K56" s="168"/>
      <c r="L56" s="168"/>
      <c r="M56" s="168"/>
      <c r="N56" s="168"/>
      <c r="O56" s="168"/>
      <c r="P56" s="168">
        <v>0</v>
      </c>
      <c r="Q56" s="168"/>
      <c r="R56" s="168"/>
      <c r="S56" s="168"/>
      <c r="T56" s="168"/>
      <c r="U56" s="168"/>
      <c r="V56" s="168"/>
      <c r="W56" s="168">
        <v>0</v>
      </c>
      <c r="X56" s="168"/>
      <c r="Y56" s="168"/>
      <c r="Z56" s="168"/>
      <c r="AA56" s="168"/>
      <c r="AB56" s="168"/>
      <c r="AC56" s="168"/>
      <c r="AD56" s="1" t="s">
        <v>165</v>
      </c>
      <c r="AE56" s="2">
        <f>I71</f>
        <v>0</v>
      </c>
      <c r="AF56" s="2">
        <f>P71</f>
        <v>0</v>
      </c>
      <c r="AG56" s="2">
        <f>W71</f>
        <v>0</v>
      </c>
      <c r="AH56" s="2">
        <f>SUM(AE56:AG56)</f>
        <v>0</v>
      </c>
    </row>
    <row r="57" spans="1:34" ht="12.95" customHeight="1" x14ac:dyDescent="0.2">
      <c r="A57" s="135" t="s">
        <v>129</v>
      </c>
      <c r="B57" s="135"/>
      <c r="C57" s="135"/>
      <c r="D57" s="135"/>
      <c r="E57" s="135"/>
      <c r="F57" s="135"/>
      <c r="G57" s="135"/>
      <c r="H57" s="135"/>
      <c r="I57" s="142">
        <v>0</v>
      </c>
      <c r="J57" s="142"/>
      <c r="K57" s="142"/>
      <c r="L57" s="142"/>
      <c r="M57" s="142"/>
      <c r="N57" s="142"/>
      <c r="O57" s="142"/>
      <c r="P57" s="142">
        <v>0</v>
      </c>
      <c r="Q57" s="142"/>
      <c r="R57" s="142"/>
      <c r="S57" s="142"/>
      <c r="T57" s="142"/>
      <c r="U57" s="142"/>
      <c r="V57" s="142"/>
      <c r="W57" s="142">
        <v>0</v>
      </c>
      <c r="X57" s="142"/>
      <c r="Y57" s="142"/>
      <c r="Z57" s="142"/>
      <c r="AA57" s="142"/>
      <c r="AB57" s="142"/>
      <c r="AC57" s="142"/>
    </row>
    <row r="58" spans="1:34" ht="12.95" customHeight="1" x14ac:dyDescent="0.2">
      <c r="A58" s="165" t="s">
        <v>199</v>
      </c>
      <c r="B58" s="165"/>
      <c r="C58" s="165"/>
      <c r="D58" s="165"/>
      <c r="E58" s="165"/>
      <c r="F58" s="165"/>
      <c r="G58" s="165"/>
      <c r="H58" s="165"/>
      <c r="I58" s="167"/>
      <c r="J58" s="167"/>
      <c r="K58" s="167"/>
      <c r="L58" s="167"/>
      <c r="M58" s="167"/>
      <c r="N58" s="167"/>
      <c r="O58" s="167"/>
      <c r="P58" s="167"/>
      <c r="Q58" s="167"/>
      <c r="R58" s="167"/>
      <c r="S58" s="167"/>
      <c r="T58" s="167"/>
      <c r="U58" s="167"/>
      <c r="V58" s="167"/>
      <c r="W58" s="167"/>
      <c r="X58" s="167"/>
      <c r="Y58" s="167"/>
      <c r="Z58" s="167"/>
      <c r="AA58" s="167"/>
      <c r="AB58" s="167"/>
      <c r="AC58" s="167"/>
    </row>
    <row r="59" spans="1:34" ht="12.95" customHeight="1" x14ac:dyDescent="0.2">
      <c r="A59" s="135" t="s">
        <v>130</v>
      </c>
      <c r="B59" s="135"/>
      <c r="C59" s="135"/>
      <c r="D59" s="135"/>
      <c r="E59" s="135"/>
      <c r="F59" s="135"/>
      <c r="G59" s="135"/>
      <c r="H59" s="135"/>
      <c r="I59" s="164">
        <v>0</v>
      </c>
      <c r="J59" s="164"/>
      <c r="K59" s="164"/>
      <c r="L59" s="164"/>
      <c r="M59" s="164"/>
      <c r="N59" s="164"/>
      <c r="O59" s="164"/>
      <c r="P59" s="164">
        <v>0</v>
      </c>
      <c r="Q59" s="164"/>
      <c r="R59" s="164"/>
      <c r="S59" s="164"/>
      <c r="T59" s="164"/>
      <c r="U59" s="164"/>
      <c r="V59" s="164"/>
      <c r="W59" s="164">
        <v>0</v>
      </c>
      <c r="X59" s="164"/>
      <c r="Y59" s="164"/>
      <c r="Z59" s="164"/>
      <c r="AA59" s="164"/>
      <c r="AB59" s="164"/>
      <c r="AC59" s="164"/>
    </row>
    <row r="60" spans="1:34" ht="12.95" customHeight="1" x14ac:dyDescent="0.2">
      <c r="A60" s="135" t="s">
        <v>131</v>
      </c>
      <c r="B60" s="135"/>
      <c r="C60" s="135"/>
      <c r="D60" s="135"/>
      <c r="E60" s="135"/>
      <c r="F60" s="135"/>
      <c r="G60" s="135"/>
      <c r="H60" s="135"/>
      <c r="I60" s="164">
        <v>0</v>
      </c>
      <c r="J60" s="164"/>
      <c r="K60" s="164"/>
      <c r="L60" s="164"/>
      <c r="M60" s="164"/>
      <c r="N60" s="164"/>
      <c r="O60" s="164"/>
      <c r="P60" s="164">
        <v>0</v>
      </c>
      <c r="Q60" s="164"/>
      <c r="R60" s="164"/>
      <c r="S60" s="164"/>
      <c r="T60" s="164"/>
      <c r="U60" s="164"/>
      <c r="V60" s="164"/>
      <c r="W60" s="164">
        <v>0</v>
      </c>
      <c r="X60" s="164"/>
      <c r="Y60" s="164"/>
      <c r="Z60" s="164"/>
      <c r="AA60" s="164"/>
      <c r="AB60" s="164"/>
      <c r="AC60" s="164"/>
    </row>
    <row r="61" spans="1:34" ht="12.95" customHeight="1" x14ac:dyDescent="0.2">
      <c r="A61" s="165" t="s">
        <v>144</v>
      </c>
      <c r="B61" s="165"/>
      <c r="C61" s="165"/>
      <c r="D61" s="165"/>
      <c r="E61" s="165"/>
      <c r="F61" s="165"/>
      <c r="G61" s="165"/>
      <c r="H61" s="165"/>
      <c r="I61" s="166"/>
      <c r="J61" s="166"/>
      <c r="K61" s="166"/>
      <c r="L61" s="166"/>
      <c r="M61" s="166"/>
      <c r="N61" s="166"/>
      <c r="O61" s="166"/>
      <c r="P61" s="166"/>
      <c r="Q61" s="166"/>
      <c r="R61" s="166"/>
      <c r="S61" s="166"/>
      <c r="T61" s="166"/>
      <c r="U61" s="166"/>
      <c r="V61" s="166"/>
      <c r="W61" s="166"/>
      <c r="X61" s="166"/>
      <c r="Y61" s="166"/>
      <c r="Z61" s="166"/>
      <c r="AA61" s="166"/>
      <c r="AB61" s="166"/>
      <c r="AC61" s="166"/>
    </row>
    <row r="62" spans="1:34" ht="12.95" customHeight="1" x14ac:dyDescent="0.2">
      <c r="A62" s="135" t="s">
        <v>139</v>
      </c>
      <c r="B62" s="135"/>
      <c r="C62" s="135"/>
      <c r="D62" s="135"/>
      <c r="E62" s="135"/>
      <c r="F62" s="135"/>
      <c r="G62" s="135"/>
      <c r="H62" s="135"/>
      <c r="I62" s="163"/>
      <c r="J62" s="163"/>
      <c r="K62" s="163"/>
      <c r="L62" s="163"/>
      <c r="M62" s="163"/>
      <c r="N62" s="163"/>
      <c r="O62" s="163"/>
      <c r="P62" s="163"/>
      <c r="Q62" s="163"/>
      <c r="R62" s="163"/>
      <c r="S62" s="163"/>
      <c r="T62" s="163"/>
      <c r="U62" s="163"/>
      <c r="V62" s="163"/>
      <c r="W62" s="163"/>
      <c r="X62" s="163"/>
      <c r="Y62" s="163"/>
      <c r="Z62" s="163"/>
      <c r="AA62" s="163"/>
      <c r="AB62" s="163"/>
      <c r="AC62" s="163"/>
    </row>
    <row r="63" spans="1:34" ht="12.95" customHeight="1" x14ac:dyDescent="0.2">
      <c r="A63" s="135" t="s">
        <v>138</v>
      </c>
      <c r="B63" s="135"/>
      <c r="C63" s="135"/>
      <c r="D63" s="135"/>
      <c r="E63" s="135"/>
      <c r="F63" s="135"/>
      <c r="G63" s="135"/>
      <c r="H63" s="135"/>
      <c r="I63" s="141">
        <v>0</v>
      </c>
      <c r="J63" s="141"/>
      <c r="K63" s="141"/>
      <c r="L63" s="141"/>
      <c r="M63" s="141"/>
      <c r="N63" s="141"/>
      <c r="O63" s="141"/>
      <c r="P63" s="141">
        <v>0</v>
      </c>
      <c r="Q63" s="141"/>
      <c r="R63" s="141"/>
      <c r="S63" s="141"/>
      <c r="T63" s="141"/>
      <c r="U63" s="141"/>
      <c r="V63" s="141"/>
      <c r="W63" s="141">
        <v>0</v>
      </c>
      <c r="X63" s="141"/>
      <c r="Y63" s="141"/>
      <c r="Z63" s="141"/>
      <c r="AA63" s="141"/>
      <c r="AB63" s="141"/>
      <c r="AC63" s="141"/>
    </row>
    <row r="64" spans="1:34" ht="12.95" customHeight="1" x14ac:dyDescent="0.2">
      <c r="A64" s="135" t="s">
        <v>140</v>
      </c>
      <c r="B64" s="135"/>
      <c r="C64" s="135"/>
      <c r="D64" s="135"/>
      <c r="E64" s="135"/>
      <c r="F64" s="135"/>
      <c r="G64" s="135"/>
      <c r="H64" s="135"/>
      <c r="I64" s="161">
        <v>0</v>
      </c>
      <c r="J64" s="161"/>
      <c r="K64" s="161"/>
      <c r="L64" s="161"/>
      <c r="M64" s="161"/>
      <c r="N64" s="161"/>
      <c r="O64" s="161"/>
      <c r="P64" s="161">
        <v>0</v>
      </c>
      <c r="Q64" s="161"/>
      <c r="R64" s="161"/>
      <c r="S64" s="161"/>
      <c r="T64" s="161"/>
      <c r="U64" s="161"/>
      <c r="V64" s="161"/>
      <c r="W64" s="161">
        <v>0</v>
      </c>
      <c r="X64" s="161"/>
      <c r="Y64" s="161"/>
      <c r="Z64" s="161"/>
      <c r="AA64" s="161"/>
      <c r="AB64" s="161"/>
      <c r="AC64" s="161"/>
    </row>
    <row r="65" spans="1:34" ht="12.95" customHeight="1" x14ac:dyDescent="0.2">
      <c r="A65" s="135" t="s">
        <v>141</v>
      </c>
      <c r="B65" s="135"/>
      <c r="C65" s="135"/>
      <c r="D65" s="135"/>
      <c r="E65" s="135"/>
      <c r="F65" s="135"/>
      <c r="G65" s="135"/>
      <c r="H65" s="135"/>
      <c r="I65" s="163"/>
      <c r="J65" s="163"/>
      <c r="K65" s="163"/>
      <c r="L65" s="163"/>
      <c r="M65" s="163"/>
      <c r="N65" s="163"/>
      <c r="O65" s="163"/>
      <c r="P65" s="163"/>
      <c r="Q65" s="163"/>
      <c r="R65" s="163"/>
      <c r="S65" s="163"/>
      <c r="T65" s="163"/>
      <c r="U65" s="163"/>
      <c r="V65" s="163"/>
      <c r="W65" s="163"/>
      <c r="X65" s="163"/>
      <c r="Y65" s="163"/>
      <c r="Z65" s="163"/>
      <c r="AA65" s="163"/>
      <c r="AB65" s="163"/>
      <c r="AC65" s="163"/>
    </row>
    <row r="66" spans="1:34" ht="12.95" customHeight="1" x14ac:dyDescent="0.2">
      <c r="A66" s="135" t="s">
        <v>142</v>
      </c>
      <c r="B66" s="135"/>
      <c r="C66" s="135"/>
      <c r="D66" s="135"/>
      <c r="E66" s="135"/>
      <c r="F66" s="135"/>
      <c r="G66" s="135"/>
      <c r="H66" s="135"/>
      <c r="I66" s="141">
        <v>0</v>
      </c>
      <c r="J66" s="141"/>
      <c r="K66" s="141"/>
      <c r="L66" s="141"/>
      <c r="M66" s="141"/>
      <c r="N66" s="141"/>
      <c r="O66" s="141"/>
      <c r="P66" s="141">
        <v>0</v>
      </c>
      <c r="Q66" s="141"/>
      <c r="R66" s="141"/>
      <c r="S66" s="141"/>
      <c r="T66" s="141"/>
      <c r="U66" s="141"/>
      <c r="V66" s="141"/>
      <c r="W66" s="141">
        <v>0</v>
      </c>
      <c r="X66" s="141"/>
      <c r="Y66" s="141"/>
      <c r="Z66" s="141"/>
      <c r="AA66" s="141"/>
      <c r="AB66" s="141"/>
      <c r="AC66" s="141"/>
    </row>
    <row r="67" spans="1:34" ht="12.95" customHeight="1" x14ac:dyDescent="0.2">
      <c r="A67" s="135" t="s">
        <v>143</v>
      </c>
      <c r="B67" s="135"/>
      <c r="C67" s="135"/>
      <c r="D67" s="135"/>
      <c r="E67" s="135"/>
      <c r="F67" s="135"/>
      <c r="G67" s="135"/>
      <c r="H67" s="135"/>
      <c r="I67" s="161">
        <v>0</v>
      </c>
      <c r="J67" s="161"/>
      <c r="K67" s="161"/>
      <c r="L67" s="161"/>
      <c r="M67" s="161"/>
      <c r="N67" s="161"/>
      <c r="O67" s="161"/>
      <c r="P67" s="161">
        <v>0</v>
      </c>
      <c r="Q67" s="161"/>
      <c r="R67" s="161"/>
      <c r="S67" s="161"/>
      <c r="T67" s="161"/>
      <c r="U67" s="161"/>
      <c r="V67" s="161"/>
      <c r="W67" s="161">
        <v>0</v>
      </c>
      <c r="X67" s="161"/>
      <c r="Y67" s="161"/>
      <c r="Z67" s="161"/>
      <c r="AA67" s="161"/>
      <c r="AB67" s="161"/>
      <c r="AC67" s="161"/>
    </row>
    <row r="68" spans="1:34" ht="12.95" customHeight="1" x14ac:dyDescent="0.2">
      <c r="A68" s="135" t="s">
        <v>135</v>
      </c>
      <c r="B68" s="135"/>
      <c r="C68" s="135"/>
      <c r="D68" s="135"/>
      <c r="E68" s="135"/>
      <c r="F68" s="135"/>
      <c r="G68" s="135"/>
      <c r="H68" s="135"/>
      <c r="I68" s="162">
        <f>IF(AND(I55&gt;0,I58="Yes",I61&lt;&gt;"Yes",(I55-(I59+I60)&gt;0)),(I55-(I59+I60)),0)</f>
        <v>0</v>
      </c>
      <c r="J68" s="162"/>
      <c r="K68" s="162"/>
      <c r="L68" s="162"/>
      <c r="M68" s="162"/>
      <c r="N68" s="162"/>
      <c r="O68" s="162"/>
      <c r="P68" s="162">
        <f>IF(AND(P55&gt;0,P58="Yes",P61&lt;&gt;"Yes",(P55-(P59+P60)&gt;0)),(P55-(P59+P60)),0)</f>
        <v>0</v>
      </c>
      <c r="Q68" s="162"/>
      <c r="R68" s="162"/>
      <c r="S68" s="162"/>
      <c r="T68" s="162"/>
      <c r="U68" s="162"/>
      <c r="V68" s="162"/>
      <c r="W68" s="162">
        <f>IF(AND(W55&gt;0,W58="Yes",W61&lt;&gt;"Yes",(W55-(W59+W60)&gt;0)),(W55-(W59+W60)),0)</f>
        <v>0</v>
      </c>
      <c r="X68" s="162"/>
      <c r="Y68" s="162"/>
      <c r="Z68" s="162"/>
      <c r="AA68" s="162"/>
      <c r="AB68" s="162"/>
      <c r="AC68" s="162"/>
    </row>
    <row r="69" spans="1:34" ht="12.95" customHeight="1" x14ac:dyDescent="0.2">
      <c r="A69" s="135" t="s">
        <v>59</v>
      </c>
      <c r="B69" s="135"/>
      <c r="C69" s="135"/>
      <c r="D69" s="135"/>
      <c r="E69" s="135"/>
      <c r="F69" s="135"/>
      <c r="G69" s="135"/>
      <c r="H69" s="135"/>
      <c r="I69" s="136">
        <f>IF(OR(I61="",I61="No",I62=0),0,VLOOKUP(I62,Table_Line_3_Pay_Period[],2,FALSE))</f>
        <v>0</v>
      </c>
      <c r="J69" s="136"/>
      <c r="K69" s="136"/>
      <c r="L69" s="136"/>
      <c r="M69" s="136"/>
      <c r="N69" s="136"/>
      <c r="O69" s="136"/>
      <c r="P69" s="136">
        <f>IF(OR(P61="",P61="No",P62=0),0,VLOOKUP(P62,Table_Line_3_Pay_Period[],2,FALSE))</f>
        <v>0</v>
      </c>
      <c r="Q69" s="136"/>
      <c r="R69" s="136"/>
      <c r="S69" s="136"/>
      <c r="T69" s="136"/>
      <c r="U69" s="136"/>
      <c r="V69" s="136"/>
      <c r="W69" s="136">
        <f>IF(OR(W61="",W61="No",W62=0),0,VLOOKUP(W62,Table_Line_3_Pay_Period[],2,FALSE))</f>
        <v>0</v>
      </c>
      <c r="X69" s="136"/>
      <c r="Y69" s="136"/>
      <c r="Z69" s="136"/>
      <c r="AA69" s="136"/>
      <c r="AB69" s="136"/>
      <c r="AC69" s="136"/>
    </row>
    <row r="70" spans="1:34" ht="12.95" customHeight="1" x14ac:dyDescent="0.2">
      <c r="A70" s="135" t="s">
        <v>132</v>
      </c>
      <c r="B70" s="135"/>
      <c r="C70" s="135"/>
      <c r="D70" s="135"/>
      <c r="E70" s="135"/>
      <c r="F70" s="135"/>
      <c r="G70" s="135"/>
      <c r="H70" s="135"/>
      <c r="I70" s="136">
        <f>IF(OR(I61="",I61="No",I65=0),0,VLOOKUP(I65,Table_Line_3_Pay_Period[],2,FALSE))</f>
        <v>0</v>
      </c>
      <c r="J70" s="136"/>
      <c r="K70" s="136"/>
      <c r="L70" s="136"/>
      <c r="M70" s="136"/>
      <c r="N70" s="136"/>
      <c r="O70" s="136"/>
      <c r="P70" s="136">
        <f>IF(OR(P61="",P61="No",P65=0),0,VLOOKUP(P65,Table_Line_3_Pay_Period[],2,FALSE))</f>
        <v>0</v>
      </c>
      <c r="Q70" s="136"/>
      <c r="R70" s="136"/>
      <c r="S70" s="136"/>
      <c r="T70" s="136"/>
      <c r="U70" s="136"/>
      <c r="V70" s="136"/>
      <c r="W70" s="136">
        <f>IF(OR(W61="",W61="No",W65=0),0,VLOOKUP(W65,Table_Line_3_Pay_Period[],2,FALSE))</f>
        <v>0</v>
      </c>
      <c r="X70" s="136"/>
      <c r="Y70" s="136"/>
      <c r="Z70" s="136"/>
      <c r="AA70" s="136"/>
      <c r="AB70" s="136"/>
      <c r="AC70" s="136"/>
    </row>
    <row r="71" spans="1:34" ht="12.95" customHeight="1" x14ac:dyDescent="0.2">
      <c r="A71" s="133" t="s">
        <v>47</v>
      </c>
      <c r="B71" s="133"/>
      <c r="C71" s="133"/>
      <c r="D71" s="133"/>
      <c r="E71" s="133"/>
      <c r="F71" s="133"/>
      <c r="G71" s="133"/>
      <c r="H71" s="133"/>
      <c r="I71" s="134">
        <f>IF(OR(AND(I61="Yes",I62="Other",I63&gt;0),AND(I61="Yes",I65="Other",I66&gt;0)),SUM((IF(I62="Other",(I64*I63),(I64*I69)))+(IF(I65="Other",(I67*I66),(I67*I70)))),IF(I61="Yes",SUM((I64*I69)+(I67*I70)),IF(AND(I55&gt;0,OR(I56&gt;0,I57&gt;0)),SUM((I55*I56)+I57),0)))</f>
        <v>0</v>
      </c>
      <c r="J71" s="134"/>
      <c r="K71" s="134"/>
      <c r="L71" s="134"/>
      <c r="M71" s="134"/>
      <c r="N71" s="134"/>
      <c r="O71" s="134"/>
      <c r="P71" s="134">
        <f>IF(OR(AND(P61="Yes",P62="Other",P63&gt;0),AND(P61="Yes",P65="Other",P66&gt;0)),SUM((IF(P62="Other",(P64*P63),(P64*P69)))+(IF(P65="Other",(P67*P66),(P67*P70)))),IF(P61="Yes",SUM((P64*P69)+(P67*P70)),IF(AND(P55&gt;0,OR(P56&gt;0,P57&gt;0)),SUM((P55*P56)+P57),0)))</f>
        <v>0</v>
      </c>
      <c r="Q71" s="134"/>
      <c r="R71" s="134"/>
      <c r="S71" s="134"/>
      <c r="T71" s="134"/>
      <c r="U71" s="134"/>
      <c r="V71" s="134"/>
      <c r="W71" s="134">
        <v>0</v>
      </c>
      <c r="X71" s="134"/>
      <c r="Y71" s="134"/>
      <c r="Z71" s="134"/>
      <c r="AA71" s="134"/>
      <c r="AB71" s="134"/>
      <c r="AC71" s="134"/>
    </row>
    <row r="73" spans="1:34" ht="12.95" customHeight="1" x14ac:dyDescent="0.2">
      <c r="A73" s="145" t="s">
        <v>160</v>
      </c>
      <c r="B73" s="145"/>
      <c r="C73" s="145"/>
      <c r="D73" s="145"/>
      <c r="E73" s="145"/>
      <c r="F73" s="145"/>
      <c r="G73" s="145"/>
      <c r="H73" s="145"/>
      <c r="I73" s="144" t="s">
        <v>46</v>
      </c>
      <c r="J73" s="144"/>
      <c r="K73" s="144"/>
      <c r="L73" s="144"/>
      <c r="M73" s="144"/>
      <c r="N73" s="144"/>
      <c r="O73" s="144"/>
      <c r="P73" s="144" t="s">
        <v>60</v>
      </c>
      <c r="Q73" s="144"/>
      <c r="R73" s="144"/>
      <c r="S73" s="144"/>
      <c r="T73" s="144"/>
      <c r="U73" s="144"/>
      <c r="V73" s="144"/>
      <c r="W73" s="144" t="s">
        <v>67</v>
      </c>
      <c r="X73" s="144"/>
      <c r="Y73" s="144"/>
      <c r="Z73" s="144"/>
      <c r="AA73" s="144"/>
      <c r="AB73" s="144"/>
      <c r="AC73" s="144"/>
      <c r="AD73" s="1" t="s">
        <v>164</v>
      </c>
      <c r="AE73" s="2">
        <f>IF(I82="Yes",0,IF(AND(I76&gt;0,OR(I77&gt;0,I78&gt;0)),SUM((I76*I77)+I78),0))</f>
        <v>0</v>
      </c>
      <c r="AF73" s="2">
        <f>IF(P82="Yes",0,IF(AND(P76&gt;0,OR(P77&gt;0,P78&gt;0)),SUM((P76*P77)+P78),0))</f>
        <v>0</v>
      </c>
      <c r="AG73" s="2">
        <f>IF(W82="Yes",0,IF(AND(W76&gt;0,OR(W77&gt;0,W78&gt;0)),SUM((W76*W77)+W78),0))</f>
        <v>0</v>
      </c>
      <c r="AH73" s="2">
        <f>SUM(AE73:AG73)</f>
        <v>0</v>
      </c>
    </row>
    <row r="74" spans="1:34" ht="12.95" customHeight="1" x14ac:dyDescent="0.2">
      <c r="A74" s="135" t="s">
        <v>56</v>
      </c>
      <c r="B74" s="135"/>
      <c r="C74" s="135"/>
      <c r="D74" s="135"/>
      <c r="E74" s="135"/>
      <c r="F74" s="135"/>
      <c r="G74" s="135"/>
      <c r="H74" s="135"/>
      <c r="I74" s="143"/>
      <c r="J74" s="143"/>
      <c r="K74" s="143"/>
      <c r="L74" s="143"/>
      <c r="M74" s="143"/>
      <c r="N74" s="143"/>
      <c r="O74" s="143"/>
      <c r="P74" s="143"/>
      <c r="Q74" s="143"/>
      <c r="R74" s="143"/>
      <c r="S74" s="143"/>
      <c r="T74" s="143"/>
      <c r="U74" s="143"/>
      <c r="V74" s="143"/>
      <c r="W74" s="143"/>
      <c r="X74" s="143"/>
      <c r="Y74" s="143"/>
      <c r="Z74" s="143"/>
      <c r="AA74" s="143"/>
      <c r="AB74" s="143"/>
      <c r="AC74" s="143"/>
      <c r="AD74" s="1" t="s">
        <v>167</v>
      </c>
      <c r="AE74" s="2">
        <f>IF(AND(I82="Yes",I83="Other",I84&gt;0),IF(I83="Other",(I85*I84),(I85*I90)),IF(I82="Yes",I85*I90,0))</f>
        <v>0</v>
      </c>
      <c r="AF74" s="2">
        <f>IF(AND(P82="Yes",P83="Other",P84&gt;0),IF(P83="Other",(P85*P84),(P85*P90)),IF(P82="Yes",P85*P90,0))</f>
        <v>0</v>
      </c>
      <c r="AG74" s="2">
        <f>IF(AND(W82="Yes",W83="Other",W84&gt;0),IF(W83="Other",(W85*W84),(W85*W90)),IF(W82="Yes",W85*W90,0))</f>
        <v>0</v>
      </c>
      <c r="AH74" s="2">
        <f>SUM(AE74:AG74)</f>
        <v>0</v>
      </c>
    </row>
    <row r="75" spans="1:34" ht="12.95" customHeight="1" x14ac:dyDescent="0.2">
      <c r="A75" s="135" t="s">
        <v>133</v>
      </c>
      <c r="B75" s="135"/>
      <c r="C75" s="135"/>
      <c r="D75" s="135"/>
      <c r="E75" s="135"/>
      <c r="F75" s="135"/>
      <c r="G75" s="135"/>
      <c r="H75" s="135"/>
      <c r="I75" s="143"/>
      <c r="J75" s="143"/>
      <c r="K75" s="143"/>
      <c r="L75" s="143"/>
      <c r="M75" s="143"/>
      <c r="N75" s="143"/>
      <c r="O75" s="143"/>
      <c r="P75" s="143"/>
      <c r="Q75" s="143"/>
      <c r="R75" s="143"/>
      <c r="S75" s="143"/>
      <c r="T75" s="143"/>
      <c r="U75" s="143"/>
      <c r="V75" s="143"/>
      <c r="W75" s="143"/>
      <c r="X75" s="143"/>
      <c r="Y75" s="143"/>
      <c r="Z75" s="143"/>
      <c r="AA75" s="143"/>
      <c r="AB75" s="143"/>
      <c r="AC75" s="143"/>
      <c r="AD75" s="1" t="s">
        <v>169</v>
      </c>
      <c r="AE75" s="2">
        <f>IF(AND(I82="Yes",I86="Other",I87&gt;0),IF(I86="Other",(I88*I87),(I88*I91)),IF(I82="Yes",I88*I91,0))</f>
        <v>0</v>
      </c>
      <c r="AF75" s="2">
        <f>IF(AND(P82="Yes",P86="Other",P87&gt;0),IF(P86="Other",(P88*P87),(P88*P91)),IF(P82="Yes",P88*P91,0))</f>
        <v>0</v>
      </c>
      <c r="AG75" s="2">
        <f>IF(AND(W82="Yes",W86="Other",W87&gt;0),IF(W86="Other",(W88*W87),(W88*W91)),IF(W82="Yes",W88*W91,0))</f>
        <v>0</v>
      </c>
      <c r="AH75" s="2">
        <f>SUM(AE75:AG75)</f>
        <v>0</v>
      </c>
    </row>
    <row r="76" spans="1:34" ht="12.95" customHeight="1" x14ac:dyDescent="0.2">
      <c r="A76" s="135" t="s">
        <v>128</v>
      </c>
      <c r="B76" s="135"/>
      <c r="C76" s="135"/>
      <c r="D76" s="135"/>
      <c r="E76" s="135"/>
      <c r="F76" s="135"/>
      <c r="G76" s="135"/>
      <c r="H76" s="135"/>
      <c r="I76" s="142">
        <v>0</v>
      </c>
      <c r="J76" s="142"/>
      <c r="K76" s="142"/>
      <c r="L76" s="142"/>
      <c r="M76" s="142"/>
      <c r="N76" s="142"/>
      <c r="O76" s="142"/>
      <c r="P76" s="142">
        <v>0</v>
      </c>
      <c r="Q76" s="142"/>
      <c r="R76" s="142"/>
      <c r="S76" s="142"/>
      <c r="T76" s="142"/>
      <c r="U76" s="142"/>
      <c r="V76" s="142"/>
      <c r="W76" s="142">
        <v>0</v>
      </c>
      <c r="X76" s="142"/>
      <c r="Y76" s="142"/>
      <c r="Z76" s="142"/>
      <c r="AA76" s="142"/>
      <c r="AB76" s="142"/>
      <c r="AC76" s="142"/>
      <c r="AD76" s="1" t="s">
        <v>166</v>
      </c>
      <c r="AE76" s="2">
        <f>I89</f>
        <v>0</v>
      </c>
      <c r="AF76" s="2">
        <f>P89</f>
        <v>0</v>
      </c>
      <c r="AG76" s="2">
        <f>W89</f>
        <v>0</v>
      </c>
      <c r="AH76" s="2">
        <f>SUM(AE76:AG76)</f>
        <v>0</v>
      </c>
    </row>
    <row r="77" spans="1:34" ht="12.95" customHeight="1" x14ac:dyDescent="0.2">
      <c r="A77" s="135" t="s">
        <v>127</v>
      </c>
      <c r="B77" s="135"/>
      <c r="C77" s="135"/>
      <c r="D77" s="135"/>
      <c r="E77" s="135"/>
      <c r="F77" s="135"/>
      <c r="G77" s="135"/>
      <c r="H77" s="135"/>
      <c r="I77" s="168">
        <v>0</v>
      </c>
      <c r="J77" s="168"/>
      <c r="K77" s="168"/>
      <c r="L77" s="168"/>
      <c r="M77" s="168"/>
      <c r="N77" s="168"/>
      <c r="O77" s="168"/>
      <c r="P77" s="168">
        <v>0</v>
      </c>
      <c r="Q77" s="168"/>
      <c r="R77" s="168"/>
      <c r="S77" s="168"/>
      <c r="T77" s="168"/>
      <c r="U77" s="168"/>
      <c r="V77" s="168"/>
      <c r="W77" s="168">
        <v>0</v>
      </c>
      <c r="X77" s="168"/>
      <c r="Y77" s="168"/>
      <c r="Z77" s="168"/>
      <c r="AA77" s="168"/>
      <c r="AB77" s="168"/>
      <c r="AC77" s="168"/>
      <c r="AD77" s="1" t="s">
        <v>165</v>
      </c>
      <c r="AE77" s="2">
        <f>I92</f>
        <v>0</v>
      </c>
      <c r="AF77" s="2">
        <f>P92</f>
        <v>0</v>
      </c>
      <c r="AG77" s="2">
        <f>W92</f>
        <v>0</v>
      </c>
      <c r="AH77" s="2">
        <f>SUM(AE77:AG77)</f>
        <v>0</v>
      </c>
    </row>
    <row r="78" spans="1:34" ht="12.95" customHeight="1" x14ac:dyDescent="0.2">
      <c r="A78" s="135" t="s">
        <v>129</v>
      </c>
      <c r="B78" s="135"/>
      <c r="C78" s="135"/>
      <c r="D78" s="135"/>
      <c r="E78" s="135"/>
      <c r="F78" s="135"/>
      <c r="G78" s="135"/>
      <c r="H78" s="135"/>
      <c r="I78" s="142">
        <v>0</v>
      </c>
      <c r="J78" s="142"/>
      <c r="K78" s="142"/>
      <c r="L78" s="142"/>
      <c r="M78" s="142"/>
      <c r="N78" s="142"/>
      <c r="O78" s="142"/>
      <c r="P78" s="142">
        <v>0</v>
      </c>
      <c r="Q78" s="142"/>
      <c r="R78" s="142"/>
      <c r="S78" s="142"/>
      <c r="T78" s="142"/>
      <c r="U78" s="142"/>
      <c r="V78" s="142"/>
      <c r="W78" s="142">
        <v>0</v>
      </c>
      <c r="X78" s="142"/>
      <c r="Y78" s="142"/>
      <c r="Z78" s="142"/>
      <c r="AA78" s="142"/>
      <c r="AB78" s="142"/>
      <c r="AC78" s="142"/>
    </row>
    <row r="79" spans="1:34" ht="12.95" customHeight="1" x14ac:dyDescent="0.2">
      <c r="A79" s="165" t="s">
        <v>199</v>
      </c>
      <c r="B79" s="165"/>
      <c r="C79" s="165"/>
      <c r="D79" s="165"/>
      <c r="E79" s="165"/>
      <c r="F79" s="165"/>
      <c r="G79" s="165"/>
      <c r="H79" s="165"/>
      <c r="I79" s="167"/>
      <c r="J79" s="167"/>
      <c r="K79" s="167"/>
      <c r="L79" s="167"/>
      <c r="M79" s="167"/>
      <c r="N79" s="167"/>
      <c r="O79" s="167"/>
      <c r="P79" s="167"/>
      <c r="Q79" s="167"/>
      <c r="R79" s="167"/>
      <c r="S79" s="167"/>
      <c r="T79" s="167"/>
      <c r="U79" s="167"/>
      <c r="V79" s="167"/>
      <c r="W79" s="167"/>
      <c r="X79" s="167"/>
      <c r="Y79" s="167"/>
      <c r="Z79" s="167"/>
      <c r="AA79" s="167"/>
      <c r="AB79" s="167"/>
      <c r="AC79" s="167"/>
    </row>
    <row r="80" spans="1:34" ht="12.95" customHeight="1" x14ac:dyDescent="0.2">
      <c r="A80" s="135" t="s">
        <v>130</v>
      </c>
      <c r="B80" s="135"/>
      <c r="C80" s="135"/>
      <c r="D80" s="135"/>
      <c r="E80" s="135"/>
      <c r="F80" s="135"/>
      <c r="G80" s="135"/>
      <c r="H80" s="135"/>
      <c r="I80" s="164">
        <v>0</v>
      </c>
      <c r="J80" s="164"/>
      <c r="K80" s="164"/>
      <c r="L80" s="164"/>
      <c r="M80" s="164"/>
      <c r="N80" s="164"/>
      <c r="O80" s="164"/>
      <c r="P80" s="164">
        <v>0</v>
      </c>
      <c r="Q80" s="164"/>
      <c r="R80" s="164"/>
      <c r="S80" s="164"/>
      <c r="T80" s="164"/>
      <c r="U80" s="164"/>
      <c r="V80" s="164"/>
      <c r="W80" s="164">
        <v>0</v>
      </c>
      <c r="X80" s="164"/>
      <c r="Y80" s="164"/>
      <c r="Z80" s="164"/>
      <c r="AA80" s="164"/>
      <c r="AB80" s="164"/>
      <c r="AC80" s="164"/>
    </row>
    <row r="81" spans="1:34" ht="12.95" customHeight="1" x14ac:dyDescent="0.2">
      <c r="A81" s="135" t="s">
        <v>131</v>
      </c>
      <c r="B81" s="135"/>
      <c r="C81" s="135"/>
      <c r="D81" s="135"/>
      <c r="E81" s="135"/>
      <c r="F81" s="135"/>
      <c r="G81" s="135"/>
      <c r="H81" s="135"/>
      <c r="I81" s="164">
        <v>0</v>
      </c>
      <c r="J81" s="164"/>
      <c r="K81" s="164"/>
      <c r="L81" s="164"/>
      <c r="M81" s="164"/>
      <c r="N81" s="164"/>
      <c r="O81" s="164"/>
      <c r="P81" s="164">
        <v>0</v>
      </c>
      <c r="Q81" s="164"/>
      <c r="R81" s="164"/>
      <c r="S81" s="164"/>
      <c r="T81" s="164"/>
      <c r="U81" s="164"/>
      <c r="V81" s="164"/>
      <c r="W81" s="164">
        <v>0</v>
      </c>
      <c r="X81" s="164"/>
      <c r="Y81" s="164"/>
      <c r="Z81" s="164"/>
      <c r="AA81" s="164"/>
      <c r="AB81" s="164"/>
      <c r="AC81" s="164"/>
    </row>
    <row r="82" spans="1:34" ht="12.95" customHeight="1" x14ac:dyDescent="0.2">
      <c r="A82" s="165" t="s">
        <v>144</v>
      </c>
      <c r="B82" s="165"/>
      <c r="C82" s="165"/>
      <c r="D82" s="165"/>
      <c r="E82" s="165"/>
      <c r="F82" s="165"/>
      <c r="G82" s="165"/>
      <c r="H82" s="165"/>
      <c r="I82" s="166"/>
      <c r="J82" s="166"/>
      <c r="K82" s="166"/>
      <c r="L82" s="166"/>
      <c r="M82" s="166"/>
      <c r="N82" s="166"/>
      <c r="O82" s="166"/>
      <c r="P82" s="166"/>
      <c r="Q82" s="166"/>
      <c r="R82" s="166"/>
      <c r="S82" s="166"/>
      <c r="T82" s="166"/>
      <c r="U82" s="166"/>
      <c r="V82" s="166"/>
      <c r="W82" s="166"/>
      <c r="X82" s="166"/>
      <c r="Y82" s="166"/>
      <c r="Z82" s="166"/>
      <c r="AA82" s="166"/>
      <c r="AB82" s="166"/>
      <c r="AC82" s="166"/>
    </row>
    <row r="83" spans="1:34" ht="12.95" customHeight="1" x14ac:dyDescent="0.2">
      <c r="A83" s="135" t="s">
        <v>139</v>
      </c>
      <c r="B83" s="135"/>
      <c r="C83" s="135"/>
      <c r="D83" s="135"/>
      <c r="E83" s="135"/>
      <c r="F83" s="135"/>
      <c r="G83" s="135"/>
      <c r="H83" s="135"/>
      <c r="I83" s="163"/>
      <c r="J83" s="163"/>
      <c r="K83" s="163"/>
      <c r="L83" s="163"/>
      <c r="M83" s="163"/>
      <c r="N83" s="163"/>
      <c r="O83" s="163"/>
      <c r="P83" s="163"/>
      <c r="Q83" s="163"/>
      <c r="R83" s="163"/>
      <c r="S83" s="163"/>
      <c r="T83" s="163"/>
      <c r="U83" s="163"/>
      <c r="V83" s="163"/>
      <c r="W83" s="163"/>
      <c r="X83" s="163"/>
      <c r="Y83" s="163"/>
      <c r="Z83" s="163"/>
      <c r="AA83" s="163"/>
      <c r="AB83" s="163"/>
      <c r="AC83" s="163"/>
    </row>
    <row r="84" spans="1:34" ht="12.95" customHeight="1" x14ac:dyDescent="0.2">
      <c r="A84" s="135" t="s">
        <v>138</v>
      </c>
      <c r="B84" s="135"/>
      <c r="C84" s="135"/>
      <c r="D84" s="135"/>
      <c r="E84" s="135"/>
      <c r="F84" s="135"/>
      <c r="G84" s="135"/>
      <c r="H84" s="135"/>
      <c r="I84" s="141">
        <v>0</v>
      </c>
      <c r="J84" s="141"/>
      <c r="K84" s="141"/>
      <c r="L84" s="141"/>
      <c r="M84" s="141"/>
      <c r="N84" s="141"/>
      <c r="O84" s="141"/>
      <c r="P84" s="141">
        <v>0</v>
      </c>
      <c r="Q84" s="141"/>
      <c r="R84" s="141"/>
      <c r="S84" s="141"/>
      <c r="T84" s="141"/>
      <c r="U84" s="141"/>
      <c r="V84" s="141"/>
      <c r="W84" s="141">
        <v>0</v>
      </c>
      <c r="X84" s="141"/>
      <c r="Y84" s="141"/>
      <c r="Z84" s="141"/>
      <c r="AA84" s="141"/>
      <c r="AB84" s="141"/>
      <c r="AC84" s="141"/>
    </row>
    <row r="85" spans="1:34" ht="12.95" customHeight="1" x14ac:dyDescent="0.2">
      <c r="A85" s="135" t="s">
        <v>140</v>
      </c>
      <c r="B85" s="135"/>
      <c r="C85" s="135"/>
      <c r="D85" s="135"/>
      <c r="E85" s="135"/>
      <c r="F85" s="135"/>
      <c r="G85" s="135"/>
      <c r="H85" s="135"/>
      <c r="I85" s="161">
        <v>0</v>
      </c>
      <c r="J85" s="161"/>
      <c r="K85" s="161"/>
      <c r="L85" s="161"/>
      <c r="M85" s="161"/>
      <c r="N85" s="161"/>
      <c r="O85" s="161"/>
      <c r="P85" s="161">
        <v>0</v>
      </c>
      <c r="Q85" s="161"/>
      <c r="R85" s="161"/>
      <c r="S85" s="161"/>
      <c r="T85" s="161"/>
      <c r="U85" s="161"/>
      <c r="V85" s="161"/>
      <c r="W85" s="161">
        <v>0</v>
      </c>
      <c r="X85" s="161"/>
      <c r="Y85" s="161"/>
      <c r="Z85" s="161"/>
      <c r="AA85" s="161"/>
      <c r="AB85" s="161"/>
      <c r="AC85" s="161"/>
    </row>
    <row r="86" spans="1:34" ht="12.95" customHeight="1" x14ac:dyDescent="0.2">
      <c r="A86" s="135" t="s">
        <v>141</v>
      </c>
      <c r="B86" s="135"/>
      <c r="C86" s="135"/>
      <c r="D86" s="135"/>
      <c r="E86" s="135"/>
      <c r="F86" s="135"/>
      <c r="G86" s="135"/>
      <c r="H86" s="135"/>
      <c r="I86" s="163"/>
      <c r="J86" s="163"/>
      <c r="K86" s="163"/>
      <c r="L86" s="163"/>
      <c r="M86" s="163"/>
      <c r="N86" s="163"/>
      <c r="O86" s="163"/>
      <c r="P86" s="163"/>
      <c r="Q86" s="163"/>
      <c r="R86" s="163"/>
      <c r="S86" s="163"/>
      <c r="T86" s="163"/>
      <c r="U86" s="163"/>
      <c r="V86" s="163"/>
      <c r="W86" s="163"/>
      <c r="X86" s="163"/>
      <c r="Y86" s="163"/>
      <c r="Z86" s="163"/>
      <c r="AA86" s="163"/>
      <c r="AB86" s="163"/>
      <c r="AC86" s="163"/>
    </row>
    <row r="87" spans="1:34" ht="12.95" customHeight="1" x14ac:dyDescent="0.2">
      <c r="A87" s="135" t="s">
        <v>142</v>
      </c>
      <c r="B87" s="135"/>
      <c r="C87" s="135"/>
      <c r="D87" s="135"/>
      <c r="E87" s="135"/>
      <c r="F87" s="135"/>
      <c r="G87" s="135"/>
      <c r="H87" s="135"/>
      <c r="I87" s="141">
        <v>0</v>
      </c>
      <c r="J87" s="141"/>
      <c r="K87" s="141"/>
      <c r="L87" s="141"/>
      <c r="M87" s="141"/>
      <c r="N87" s="141"/>
      <c r="O87" s="141"/>
      <c r="P87" s="141">
        <v>0</v>
      </c>
      <c r="Q87" s="141"/>
      <c r="R87" s="141"/>
      <c r="S87" s="141"/>
      <c r="T87" s="141"/>
      <c r="U87" s="141"/>
      <c r="V87" s="141"/>
      <c r="W87" s="141">
        <v>0</v>
      </c>
      <c r="X87" s="141"/>
      <c r="Y87" s="141"/>
      <c r="Z87" s="141"/>
      <c r="AA87" s="141"/>
      <c r="AB87" s="141"/>
      <c r="AC87" s="141"/>
    </row>
    <row r="88" spans="1:34" ht="12.95" customHeight="1" x14ac:dyDescent="0.2">
      <c r="A88" s="135" t="s">
        <v>143</v>
      </c>
      <c r="B88" s="135"/>
      <c r="C88" s="135"/>
      <c r="D88" s="135"/>
      <c r="E88" s="135"/>
      <c r="F88" s="135"/>
      <c r="G88" s="135"/>
      <c r="H88" s="135"/>
      <c r="I88" s="161">
        <v>0</v>
      </c>
      <c r="J88" s="161"/>
      <c r="K88" s="161"/>
      <c r="L88" s="161"/>
      <c r="M88" s="161"/>
      <c r="N88" s="161"/>
      <c r="O88" s="161"/>
      <c r="P88" s="161">
        <v>0</v>
      </c>
      <c r="Q88" s="161"/>
      <c r="R88" s="161"/>
      <c r="S88" s="161"/>
      <c r="T88" s="161"/>
      <c r="U88" s="161"/>
      <c r="V88" s="161"/>
      <c r="W88" s="161">
        <v>9</v>
      </c>
      <c r="X88" s="161"/>
      <c r="Y88" s="161"/>
      <c r="Z88" s="161"/>
      <c r="AA88" s="161"/>
      <c r="AB88" s="161"/>
      <c r="AC88" s="161"/>
    </row>
    <row r="89" spans="1:34" ht="12.95" customHeight="1" x14ac:dyDescent="0.2">
      <c r="A89" s="135" t="s">
        <v>135</v>
      </c>
      <c r="B89" s="135"/>
      <c r="C89" s="135"/>
      <c r="D89" s="135"/>
      <c r="E89" s="135"/>
      <c r="F89" s="135"/>
      <c r="G89" s="135"/>
      <c r="H89" s="135"/>
      <c r="I89" s="162">
        <f>IF(AND(I76&gt;0,I79="Yes",I82&lt;&gt;"Yes",(I76-(I80+I81)&gt;0)),(I76-(I80+I81)),0)</f>
        <v>0</v>
      </c>
      <c r="J89" s="162"/>
      <c r="K89" s="162"/>
      <c r="L89" s="162"/>
      <c r="M89" s="162"/>
      <c r="N89" s="162"/>
      <c r="O89" s="162"/>
      <c r="P89" s="162">
        <f>IF(AND(P76&gt;0,P79="Yes",P82&lt;&gt;"Yes",(P76-(P80+P81)&gt;0)),(P76-(P80+P81)),0)</f>
        <v>0</v>
      </c>
      <c r="Q89" s="162"/>
      <c r="R89" s="162"/>
      <c r="S89" s="162"/>
      <c r="T89" s="162"/>
      <c r="U89" s="162"/>
      <c r="V89" s="162"/>
      <c r="W89" s="162">
        <f>IF(AND(W76&gt;0,W79="Yes",W82&lt;&gt;"Yes",(W76-(W80+W81)&gt;0)),(W76-(W80+W81)),0)</f>
        <v>0</v>
      </c>
      <c r="X89" s="162"/>
      <c r="Y89" s="162"/>
      <c r="Z89" s="162"/>
      <c r="AA89" s="162"/>
      <c r="AB89" s="162"/>
      <c r="AC89" s="162"/>
    </row>
    <row r="90" spans="1:34" ht="12.95" customHeight="1" x14ac:dyDescent="0.2">
      <c r="A90" s="135" t="s">
        <v>59</v>
      </c>
      <c r="B90" s="135"/>
      <c r="C90" s="135"/>
      <c r="D90" s="135"/>
      <c r="E90" s="135"/>
      <c r="F90" s="135"/>
      <c r="G90" s="135"/>
      <c r="H90" s="135"/>
      <c r="I90" s="136">
        <f>IF(OR(I82="",I82="No",I83=0),0,VLOOKUP(I83,Table_Line_3_Pay_Period[],2,FALSE))</f>
        <v>0</v>
      </c>
      <c r="J90" s="136"/>
      <c r="K90" s="136"/>
      <c r="L90" s="136"/>
      <c r="M90" s="136"/>
      <c r="N90" s="136"/>
      <c r="O90" s="136"/>
      <c r="P90" s="136">
        <f>IF(OR(P82="",P82="No",P83=0),0,VLOOKUP(P83,Table_Line_3_Pay_Period[],2,FALSE))</f>
        <v>0</v>
      </c>
      <c r="Q90" s="136"/>
      <c r="R90" s="136"/>
      <c r="S90" s="136"/>
      <c r="T90" s="136"/>
      <c r="U90" s="136"/>
      <c r="V90" s="136"/>
      <c r="W90" s="136">
        <f>IF(OR(W82="",W82="No",W83=0),0,VLOOKUP(W83,Table_Line_3_Pay_Period[],2,FALSE))</f>
        <v>0</v>
      </c>
      <c r="X90" s="136"/>
      <c r="Y90" s="136"/>
      <c r="Z90" s="136"/>
      <c r="AA90" s="136"/>
      <c r="AB90" s="136"/>
      <c r="AC90" s="136"/>
    </row>
    <row r="91" spans="1:34" ht="12.95" customHeight="1" x14ac:dyDescent="0.2">
      <c r="A91" s="135" t="s">
        <v>132</v>
      </c>
      <c r="B91" s="135"/>
      <c r="C91" s="135"/>
      <c r="D91" s="135"/>
      <c r="E91" s="135"/>
      <c r="F91" s="135"/>
      <c r="G91" s="135"/>
      <c r="H91" s="135"/>
      <c r="I91" s="136">
        <f>IF(OR(I82="",I82="No",I86=0),0,VLOOKUP(I86,Table_Line_3_Pay_Period[],2,FALSE))</f>
        <v>0</v>
      </c>
      <c r="J91" s="136"/>
      <c r="K91" s="136"/>
      <c r="L91" s="136"/>
      <c r="M91" s="136"/>
      <c r="N91" s="136"/>
      <c r="O91" s="136"/>
      <c r="P91" s="136">
        <f>IF(OR(P82="",P82="No",P86=0),0,VLOOKUP(P86,Table_Line_3_Pay_Period[],2,FALSE))</f>
        <v>0</v>
      </c>
      <c r="Q91" s="136"/>
      <c r="R91" s="136"/>
      <c r="S91" s="136"/>
      <c r="T91" s="136"/>
      <c r="U91" s="136"/>
      <c r="V91" s="136"/>
      <c r="W91" s="136">
        <f>IF(OR(W82="",W82="No",W86=0),0,VLOOKUP(W86,Table_Line_3_Pay_Period[],2,FALSE))</f>
        <v>0</v>
      </c>
      <c r="X91" s="136"/>
      <c r="Y91" s="136"/>
      <c r="Z91" s="136"/>
      <c r="AA91" s="136"/>
      <c r="AB91" s="136"/>
      <c r="AC91" s="136"/>
    </row>
    <row r="92" spans="1:34" ht="12.95" customHeight="1" x14ac:dyDescent="0.2">
      <c r="A92" s="133" t="s">
        <v>47</v>
      </c>
      <c r="B92" s="133"/>
      <c r="C92" s="133"/>
      <c r="D92" s="133"/>
      <c r="E92" s="133"/>
      <c r="F92" s="133"/>
      <c r="G92" s="133"/>
      <c r="H92" s="133"/>
      <c r="I92" s="134">
        <f>IF(OR(AND(I82="Yes",I83="Other",I84&gt;0),AND(I82="Yes",I86="Other",I87&gt;0)),SUM((IF(I83="Other",(I85*I84),(I85*I90)))+(IF(I86="Other",(I88*I87),(I88*I91)))),IF(I82="Yes",SUM((I85*I90)+(I88*I91)),IF(AND(I76&gt;0,OR(I77&gt;0,I78&gt;0)),SUM((I76*I77)+I78),0)))</f>
        <v>0</v>
      </c>
      <c r="J92" s="134"/>
      <c r="K92" s="134"/>
      <c r="L92" s="134"/>
      <c r="M92" s="134"/>
      <c r="N92" s="134"/>
      <c r="O92" s="134"/>
      <c r="P92" s="134">
        <f>IF(OR(AND(P82="Yes",P83="Other",P84&gt;0),AND(P82="Yes",P86="Other",P87&gt;0)),SUM((IF(P83="Other",(P85*P84),(P85*P90)))+(IF(P86="Other",(P88*P87),(P88*P91)))),IF(P82="Yes",SUM((P85*P90)+(P88*P91)),IF(AND(P76&gt;0,OR(P77&gt;0,P78&gt;0)),SUM((P76*P77)+P78),0)))</f>
        <v>0</v>
      </c>
      <c r="Q92" s="134"/>
      <c r="R92" s="134"/>
      <c r="S92" s="134"/>
      <c r="T92" s="134"/>
      <c r="U92" s="134"/>
      <c r="V92" s="134"/>
      <c r="W92" s="134">
        <f>IF(OR(AND(W82="Yes",W83="Other",W84&gt;0),AND(W82="Yes",W86="Other",W87&gt;0)),SUM((IF(W83="Other",(W85*W84),(W85*W90)))+(IF(W86="Other",(W88*W87),(W88*W91)))),IF(W82="Yes",SUM((W85*W90)+(W88*W91)),IF(AND(W76&gt;0,OR(W77&gt;0,W78&gt;0)),SUM((W76*W77)+W78),0)))</f>
        <v>0</v>
      </c>
      <c r="X92" s="134"/>
      <c r="Y92" s="134"/>
      <c r="Z92" s="134"/>
      <c r="AA92" s="134"/>
      <c r="AB92" s="134"/>
      <c r="AC92" s="134"/>
    </row>
    <row r="94" spans="1:34" ht="12.95" customHeight="1" x14ac:dyDescent="0.2">
      <c r="A94" s="145" t="s">
        <v>94</v>
      </c>
      <c r="B94" s="145"/>
      <c r="C94" s="145"/>
      <c r="D94" s="145"/>
      <c r="E94" s="145"/>
      <c r="F94" s="145"/>
      <c r="G94" s="145"/>
      <c r="H94" s="145"/>
      <c r="I94" s="144" t="s">
        <v>46</v>
      </c>
      <c r="J94" s="144"/>
      <c r="K94" s="144"/>
      <c r="L94" s="144"/>
      <c r="M94" s="144"/>
      <c r="N94" s="144"/>
      <c r="O94" s="144"/>
      <c r="P94" s="144" t="s">
        <v>60</v>
      </c>
      <c r="Q94" s="144"/>
      <c r="R94" s="144"/>
      <c r="S94" s="144"/>
      <c r="T94" s="144"/>
      <c r="U94" s="144"/>
      <c r="V94" s="144"/>
      <c r="W94" s="144" t="s">
        <v>67</v>
      </c>
      <c r="X94" s="144"/>
      <c r="Y94" s="144"/>
      <c r="Z94" s="144"/>
      <c r="AA94" s="144"/>
      <c r="AB94" s="144"/>
      <c r="AC94" s="144"/>
      <c r="AD94" s="1" t="s">
        <v>164</v>
      </c>
      <c r="AE94" s="2">
        <f>IF(I103="Yes",0,IF(AND(I97&gt;0,OR(I98&gt;0,I99&gt;0)),SUM((I97*I98)+I99),0))</f>
        <v>0</v>
      </c>
      <c r="AF94" s="2">
        <f>IF(P103="Yes",0,IF(AND(P97&gt;0,OR(P98&gt;0,P99&gt;0)),SUM((P97*P98)+P99),0))</f>
        <v>0</v>
      </c>
      <c r="AG94" s="2">
        <f>IF(W103="Yes",0,IF(AND(W97&gt;0,OR(W98&gt;0,W99&gt;0)),SUM((W97*W98)+W99),0))</f>
        <v>0</v>
      </c>
      <c r="AH94" s="2">
        <f>SUM(AE94:AG94)</f>
        <v>0</v>
      </c>
    </row>
    <row r="95" spans="1:34" ht="12.95" customHeight="1" x14ac:dyDescent="0.2">
      <c r="A95" s="135" t="s">
        <v>56</v>
      </c>
      <c r="B95" s="135"/>
      <c r="C95" s="135"/>
      <c r="D95" s="135"/>
      <c r="E95" s="135"/>
      <c r="F95" s="135"/>
      <c r="G95" s="135"/>
      <c r="H95" s="135"/>
      <c r="I95" s="143"/>
      <c r="J95" s="143"/>
      <c r="K95" s="143"/>
      <c r="L95" s="143"/>
      <c r="M95" s="143"/>
      <c r="N95" s="143"/>
      <c r="O95" s="143"/>
      <c r="P95" s="143"/>
      <c r="Q95" s="143"/>
      <c r="R95" s="143"/>
      <c r="S95" s="143"/>
      <c r="T95" s="143"/>
      <c r="U95" s="143"/>
      <c r="V95" s="143"/>
      <c r="W95" s="143"/>
      <c r="X95" s="143"/>
      <c r="Y95" s="143"/>
      <c r="Z95" s="143"/>
      <c r="AA95" s="143"/>
      <c r="AB95" s="143"/>
      <c r="AC95" s="143"/>
      <c r="AD95" s="1" t="s">
        <v>167</v>
      </c>
      <c r="AE95" s="2">
        <f>IF(AND(I103="Yes",I104="Other",I105&gt;0),IF(I104="Other",(I106*I105),(I106*I111)),IF(I103="Yes",I106*I111,0))</f>
        <v>0</v>
      </c>
      <c r="AF95" s="2">
        <f>IF(AND(P103="Yes",P104="Other",P105&gt;0),IF(P104="Other",(P106*P105),(P106*P111)),IF(P103="Yes",P106*P111,0))</f>
        <v>0</v>
      </c>
      <c r="AG95" s="2">
        <f>IF(AND(W103="Yes",W104="Other",W105&gt;0),IF(W104="Other",(W106*W105),(W106*W111)),IF(W103="Yes",W106*W111,0))</f>
        <v>0</v>
      </c>
      <c r="AH95" s="2">
        <f>SUM(AE95:AG95)</f>
        <v>0</v>
      </c>
    </row>
    <row r="96" spans="1:34" ht="12.95" customHeight="1" x14ac:dyDescent="0.2">
      <c r="A96" s="135" t="s">
        <v>133</v>
      </c>
      <c r="B96" s="135"/>
      <c r="C96" s="135"/>
      <c r="D96" s="135"/>
      <c r="E96" s="135"/>
      <c r="F96" s="135"/>
      <c r="G96" s="135"/>
      <c r="H96" s="135"/>
      <c r="I96" s="143"/>
      <c r="J96" s="143"/>
      <c r="K96" s="143"/>
      <c r="L96" s="143"/>
      <c r="M96" s="143"/>
      <c r="N96" s="143"/>
      <c r="O96" s="143"/>
      <c r="P96" s="143"/>
      <c r="Q96" s="143"/>
      <c r="R96" s="143"/>
      <c r="S96" s="143"/>
      <c r="T96" s="143"/>
      <c r="U96" s="143"/>
      <c r="V96" s="143"/>
      <c r="W96" s="143"/>
      <c r="X96" s="143"/>
      <c r="Y96" s="143"/>
      <c r="Z96" s="143"/>
      <c r="AA96" s="143"/>
      <c r="AB96" s="143"/>
      <c r="AC96" s="143"/>
      <c r="AD96" s="1" t="s">
        <v>169</v>
      </c>
      <c r="AE96" s="2">
        <f>IF(AND(I103="Yes",I107="Other",I108&gt;0),IF(I107="Other",(I109*I108),(I109*I112)),IF(I103="Yes",I109*I112,0))</f>
        <v>0</v>
      </c>
      <c r="AF96" s="2">
        <f>IF(AND(P103="Yes",P107="Other",P108&gt;0),IF(P107="Other",(P109*P108),(P109*P112)),IF(P103="Yes",P109*P112,0))</f>
        <v>0</v>
      </c>
      <c r="AG96" s="2">
        <f>IF(AND(W103="Yes",W107="Other",W108&gt;0),IF(W107="Other",(W109*W108),(W109*W112)),IF(W103="Yes",W109*W112,0))</f>
        <v>0</v>
      </c>
      <c r="AH96" s="2">
        <f>SUM(AE96:AG96)</f>
        <v>0</v>
      </c>
    </row>
    <row r="97" spans="1:34" ht="12.95" customHeight="1" x14ac:dyDescent="0.2">
      <c r="A97" s="135" t="s">
        <v>128</v>
      </c>
      <c r="B97" s="135"/>
      <c r="C97" s="135"/>
      <c r="D97" s="135"/>
      <c r="E97" s="135"/>
      <c r="F97" s="135"/>
      <c r="G97" s="135"/>
      <c r="H97" s="135"/>
      <c r="I97" s="142">
        <v>0</v>
      </c>
      <c r="J97" s="142"/>
      <c r="K97" s="142"/>
      <c r="L97" s="142"/>
      <c r="M97" s="142"/>
      <c r="N97" s="142"/>
      <c r="O97" s="142"/>
      <c r="P97" s="142">
        <v>0</v>
      </c>
      <c r="Q97" s="142"/>
      <c r="R97" s="142"/>
      <c r="S97" s="142"/>
      <c r="T97" s="142"/>
      <c r="U97" s="142"/>
      <c r="V97" s="142"/>
      <c r="W97" s="142">
        <v>0</v>
      </c>
      <c r="X97" s="142"/>
      <c r="Y97" s="142"/>
      <c r="Z97" s="142"/>
      <c r="AA97" s="142"/>
      <c r="AB97" s="142"/>
      <c r="AC97" s="142"/>
      <c r="AD97" s="1" t="s">
        <v>166</v>
      </c>
      <c r="AE97" s="2">
        <f>I110</f>
        <v>0</v>
      </c>
      <c r="AF97" s="2">
        <f>P110</f>
        <v>0</v>
      </c>
      <c r="AG97" s="2">
        <f>W110</f>
        <v>0</v>
      </c>
      <c r="AH97" s="2">
        <f>SUM(AE97:AG97)</f>
        <v>0</v>
      </c>
    </row>
    <row r="98" spans="1:34" ht="12.95" customHeight="1" x14ac:dyDescent="0.2">
      <c r="A98" s="135" t="s">
        <v>127</v>
      </c>
      <c r="B98" s="135"/>
      <c r="C98" s="135"/>
      <c r="D98" s="135"/>
      <c r="E98" s="135"/>
      <c r="F98" s="135"/>
      <c r="G98" s="135"/>
      <c r="H98" s="135"/>
      <c r="I98" s="168">
        <v>0</v>
      </c>
      <c r="J98" s="168"/>
      <c r="K98" s="168"/>
      <c r="L98" s="168"/>
      <c r="M98" s="168"/>
      <c r="N98" s="168"/>
      <c r="O98" s="168"/>
      <c r="P98" s="168">
        <v>0</v>
      </c>
      <c r="Q98" s="168"/>
      <c r="R98" s="168"/>
      <c r="S98" s="168"/>
      <c r="T98" s="168"/>
      <c r="U98" s="168"/>
      <c r="V98" s="168"/>
      <c r="W98" s="168">
        <v>0</v>
      </c>
      <c r="X98" s="168"/>
      <c r="Y98" s="168"/>
      <c r="Z98" s="168"/>
      <c r="AA98" s="168"/>
      <c r="AB98" s="168"/>
      <c r="AC98" s="168"/>
      <c r="AD98" s="1" t="s">
        <v>165</v>
      </c>
      <c r="AE98" s="2">
        <f>I113</f>
        <v>0</v>
      </c>
      <c r="AF98" s="2">
        <f>P113</f>
        <v>0</v>
      </c>
      <c r="AG98" s="2">
        <f>W113</f>
        <v>0</v>
      </c>
      <c r="AH98" s="2">
        <f>SUM(AE98:AG98)</f>
        <v>0</v>
      </c>
    </row>
    <row r="99" spans="1:34" ht="12.95" customHeight="1" x14ac:dyDescent="0.2">
      <c r="A99" s="135" t="s">
        <v>129</v>
      </c>
      <c r="B99" s="135"/>
      <c r="C99" s="135"/>
      <c r="D99" s="135"/>
      <c r="E99" s="135"/>
      <c r="F99" s="135"/>
      <c r="G99" s="135"/>
      <c r="H99" s="135"/>
      <c r="I99" s="142">
        <v>0</v>
      </c>
      <c r="J99" s="142"/>
      <c r="K99" s="142"/>
      <c r="L99" s="142"/>
      <c r="M99" s="142"/>
      <c r="N99" s="142"/>
      <c r="O99" s="142"/>
      <c r="P99" s="142">
        <v>0</v>
      </c>
      <c r="Q99" s="142"/>
      <c r="R99" s="142"/>
      <c r="S99" s="142"/>
      <c r="T99" s="142"/>
      <c r="U99" s="142"/>
      <c r="V99" s="142"/>
      <c r="W99" s="142">
        <v>0</v>
      </c>
      <c r="X99" s="142"/>
      <c r="Y99" s="142"/>
      <c r="Z99" s="142"/>
      <c r="AA99" s="142"/>
      <c r="AB99" s="142"/>
      <c r="AC99" s="142"/>
    </row>
    <row r="100" spans="1:34" ht="12.95" customHeight="1" x14ac:dyDescent="0.2">
      <c r="A100" s="165" t="s">
        <v>199</v>
      </c>
      <c r="B100" s="165"/>
      <c r="C100" s="165"/>
      <c r="D100" s="165"/>
      <c r="E100" s="165"/>
      <c r="F100" s="165"/>
      <c r="G100" s="165"/>
      <c r="H100" s="165"/>
      <c r="I100" s="167"/>
      <c r="J100" s="169"/>
      <c r="K100" s="169"/>
      <c r="L100" s="169"/>
      <c r="M100" s="169"/>
      <c r="N100" s="169"/>
      <c r="O100" s="169"/>
      <c r="P100" s="167"/>
      <c r="Q100" s="169"/>
      <c r="R100" s="169"/>
      <c r="S100" s="169"/>
      <c r="T100" s="169"/>
      <c r="U100" s="169"/>
      <c r="V100" s="169"/>
      <c r="W100" s="167"/>
      <c r="X100" s="169"/>
      <c r="Y100" s="169"/>
      <c r="Z100" s="169"/>
      <c r="AA100" s="169"/>
      <c r="AB100" s="169"/>
      <c r="AC100" s="169"/>
    </row>
    <row r="101" spans="1:34" ht="12.95" customHeight="1" x14ac:dyDescent="0.2">
      <c r="A101" s="135" t="s">
        <v>130</v>
      </c>
      <c r="B101" s="135"/>
      <c r="C101" s="135"/>
      <c r="D101" s="135"/>
      <c r="E101" s="135"/>
      <c r="F101" s="135"/>
      <c r="G101" s="135"/>
      <c r="H101" s="135"/>
      <c r="I101" s="164">
        <v>0</v>
      </c>
      <c r="J101" s="164"/>
      <c r="K101" s="164"/>
      <c r="L101" s="164"/>
      <c r="M101" s="164"/>
      <c r="N101" s="164"/>
      <c r="O101" s="164"/>
      <c r="P101" s="164">
        <v>0</v>
      </c>
      <c r="Q101" s="164"/>
      <c r="R101" s="164"/>
      <c r="S101" s="164"/>
      <c r="T101" s="164"/>
      <c r="U101" s="164"/>
      <c r="V101" s="164"/>
      <c r="W101" s="164">
        <v>0</v>
      </c>
      <c r="X101" s="164"/>
      <c r="Y101" s="164"/>
      <c r="Z101" s="164"/>
      <c r="AA101" s="164"/>
      <c r="AB101" s="164"/>
      <c r="AC101" s="164"/>
    </row>
    <row r="102" spans="1:34" ht="12.95" customHeight="1" x14ac:dyDescent="0.2">
      <c r="A102" s="135" t="s">
        <v>131</v>
      </c>
      <c r="B102" s="135"/>
      <c r="C102" s="135"/>
      <c r="D102" s="135"/>
      <c r="E102" s="135"/>
      <c r="F102" s="135"/>
      <c r="G102" s="135"/>
      <c r="H102" s="135"/>
      <c r="I102" s="164">
        <v>0</v>
      </c>
      <c r="J102" s="164"/>
      <c r="K102" s="164"/>
      <c r="L102" s="164"/>
      <c r="M102" s="164"/>
      <c r="N102" s="164"/>
      <c r="O102" s="164"/>
      <c r="P102" s="164">
        <v>0</v>
      </c>
      <c r="Q102" s="164"/>
      <c r="R102" s="164"/>
      <c r="S102" s="164"/>
      <c r="T102" s="164"/>
      <c r="U102" s="164"/>
      <c r="V102" s="164"/>
      <c r="W102" s="164">
        <v>0</v>
      </c>
      <c r="X102" s="164"/>
      <c r="Y102" s="164"/>
      <c r="Z102" s="164"/>
      <c r="AA102" s="164"/>
      <c r="AB102" s="164"/>
      <c r="AC102" s="164"/>
    </row>
    <row r="103" spans="1:34" ht="12.95" customHeight="1" x14ac:dyDescent="0.2">
      <c r="A103" s="165" t="s">
        <v>144</v>
      </c>
      <c r="B103" s="165"/>
      <c r="C103" s="165"/>
      <c r="D103" s="165"/>
      <c r="E103" s="165"/>
      <c r="F103" s="165"/>
      <c r="G103" s="165"/>
      <c r="H103" s="165"/>
      <c r="I103" s="166"/>
      <c r="J103" s="166"/>
      <c r="K103" s="166"/>
      <c r="L103" s="166"/>
      <c r="M103" s="166"/>
      <c r="N103" s="166"/>
      <c r="O103" s="166"/>
      <c r="P103" s="166"/>
      <c r="Q103" s="166"/>
      <c r="R103" s="166"/>
      <c r="S103" s="166"/>
      <c r="T103" s="166"/>
      <c r="U103" s="166"/>
      <c r="V103" s="166"/>
      <c r="W103" s="166"/>
      <c r="X103" s="166"/>
      <c r="Y103" s="166"/>
      <c r="Z103" s="166"/>
      <c r="AA103" s="166"/>
      <c r="AB103" s="166"/>
      <c r="AC103" s="166"/>
    </row>
    <row r="104" spans="1:34" ht="12.95" customHeight="1" x14ac:dyDescent="0.2">
      <c r="A104" s="135" t="s">
        <v>139</v>
      </c>
      <c r="B104" s="135"/>
      <c r="C104" s="135"/>
      <c r="D104" s="135"/>
      <c r="E104" s="135"/>
      <c r="F104" s="135"/>
      <c r="G104" s="135"/>
      <c r="H104" s="135"/>
      <c r="I104" s="163"/>
      <c r="J104" s="163"/>
      <c r="K104" s="163"/>
      <c r="L104" s="163"/>
      <c r="M104" s="163"/>
      <c r="N104" s="163"/>
      <c r="O104" s="163"/>
      <c r="P104" s="163"/>
      <c r="Q104" s="163"/>
      <c r="R104" s="163"/>
      <c r="S104" s="163"/>
      <c r="T104" s="163"/>
      <c r="U104" s="163"/>
      <c r="V104" s="163"/>
      <c r="W104" s="163"/>
      <c r="X104" s="163"/>
      <c r="Y104" s="163"/>
      <c r="Z104" s="163"/>
      <c r="AA104" s="163"/>
      <c r="AB104" s="163"/>
      <c r="AC104" s="163"/>
    </row>
    <row r="105" spans="1:34" ht="12.95" customHeight="1" x14ac:dyDescent="0.2">
      <c r="A105" s="135" t="s">
        <v>138</v>
      </c>
      <c r="B105" s="135"/>
      <c r="C105" s="135"/>
      <c r="D105" s="135"/>
      <c r="E105" s="135"/>
      <c r="F105" s="135"/>
      <c r="G105" s="135"/>
      <c r="H105" s="135"/>
      <c r="I105" s="141">
        <v>0</v>
      </c>
      <c r="J105" s="141"/>
      <c r="K105" s="141"/>
      <c r="L105" s="141"/>
      <c r="M105" s="141"/>
      <c r="N105" s="141"/>
      <c r="O105" s="141"/>
      <c r="P105" s="141">
        <v>0</v>
      </c>
      <c r="Q105" s="141"/>
      <c r="R105" s="141"/>
      <c r="S105" s="141"/>
      <c r="T105" s="141"/>
      <c r="U105" s="141"/>
      <c r="V105" s="141"/>
      <c r="W105" s="141">
        <v>0</v>
      </c>
      <c r="X105" s="141"/>
      <c r="Y105" s="141"/>
      <c r="Z105" s="141"/>
      <c r="AA105" s="141"/>
      <c r="AB105" s="141"/>
      <c r="AC105" s="141"/>
    </row>
    <row r="106" spans="1:34" ht="12.95" customHeight="1" x14ac:dyDescent="0.2">
      <c r="A106" s="135" t="s">
        <v>140</v>
      </c>
      <c r="B106" s="135"/>
      <c r="C106" s="135"/>
      <c r="D106" s="135"/>
      <c r="E106" s="135"/>
      <c r="F106" s="135"/>
      <c r="G106" s="135"/>
      <c r="H106" s="135"/>
      <c r="I106" s="161">
        <v>0</v>
      </c>
      <c r="J106" s="161"/>
      <c r="K106" s="161"/>
      <c r="L106" s="161"/>
      <c r="M106" s="161"/>
      <c r="N106" s="161"/>
      <c r="O106" s="161"/>
      <c r="P106" s="161">
        <v>0</v>
      </c>
      <c r="Q106" s="161"/>
      <c r="R106" s="161"/>
      <c r="S106" s="161"/>
      <c r="T106" s="161"/>
      <c r="U106" s="161"/>
      <c r="V106" s="161"/>
      <c r="W106" s="161">
        <v>0</v>
      </c>
      <c r="X106" s="161"/>
      <c r="Y106" s="161"/>
      <c r="Z106" s="161"/>
      <c r="AA106" s="161"/>
      <c r="AB106" s="161"/>
      <c r="AC106" s="161"/>
    </row>
    <row r="107" spans="1:34" ht="12.95" customHeight="1" x14ac:dyDescent="0.2">
      <c r="A107" s="135" t="s">
        <v>141</v>
      </c>
      <c r="B107" s="135"/>
      <c r="C107" s="135"/>
      <c r="D107" s="135"/>
      <c r="E107" s="135"/>
      <c r="F107" s="135"/>
      <c r="G107" s="135"/>
      <c r="H107" s="135"/>
      <c r="I107" s="163"/>
      <c r="J107" s="163"/>
      <c r="K107" s="163"/>
      <c r="L107" s="163"/>
      <c r="M107" s="163"/>
      <c r="N107" s="163"/>
      <c r="O107" s="163"/>
      <c r="P107" s="163"/>
      <c r="Q107" s="163"/>
      <c r="R107" s="163"/>
      <c r="S107" s="163"/>
      <c r="T107" s="163"/>
      <c r="U107" s="163"/>
      <c r="V107" s="163"/>
      <c r="W107" s="163"/>
      <c r="X107" s="163"/>
      <c r="Y107" s="163"/>
      <c r="Z107" s="163"/>
      <c r="AA107" s="163"/>
      <c r="AB107" s="163"/>
      <c r="AC107" s="163"/>
    </row>
    <row r="108" spans="1:34" ht="12.95" customHeight="1" x14ac:dyDescent="0.2">
      <c r="A108" s="135" t="s">
        <v>142</v>
      </c>
      <c r="B108" s="135"/>
      <c r="C108" s="135"/>
      <c r="D108" s="135"/>
      <c r="E108" s="135"/>
      <c r="F108" s="135"/>
      <c r="G108" s="135"/>
      <c r="H108" s="135"/>
      <c r="I108" s="141">
        <v>0</v>
      </c>
      <c r="J108" s="141"/>
      <c r="K108" s="141"/>
      <c r="L108" s="141"/>
      <c r="M108" s="141"/>
      <c r="N108" s="141"/>
      <c r="O108" s="141"/>
      <c r="P108" s="141">
        <v>0</v>
      </c>
      <c r="Q108" s="141"/>
      <c r="R108" s="141"/>
      <c r="S108" s="141"/>
      <c r="T108" s="141"/>
      <c r="U108" s="141"/>
      <c r="V108" s="141"/>
      <c r="W108" s="141">
        <v>0</v>
      </c>
      <c r="X108" s="141"/>
      <c r="Y108" s="141"/>
      <c r="Z108" s="141"/>
      <c r="AA108" s="141"/>
      <c r="AB108" s="141"/>
      <c r="AC108" s="141"/>
    </row>
    <row r="109" spans="1:34" ht="12.95" customHeight="1" x14ac:dyDescent="0.2">
      <c r="A109" s="135" t="s">
        <v>143</v>
      </c>
      <c r="B109" s="135"/>
      <c r="C109" s="135"/>
      <c r="D109" s="135"/>
      <c r="E109" s="135"/>
      <c r="F109" s="135"/>
      <c r="G109" s="135"/>
      <c r="H109" s="135"/>
      <c r="I109" s="161">
        <v>0</v>
      </c>
      <c r="J109" s="161"/>
      <c r="K109" s="161"/>
      <c r="L109" s="161"/>
      <c r="M109" s="161"/>
      <c r="N109" s="161"/>
      <c r="O109" s="161"/>
      <c r="P109" s="161">
        <v>0</v>
      </c>
      <c r="Q109" s="161"/>
      <c r="R109" s="161"/>
      <c r="S109" s="161"/>
      <c r="T109" s="161"/>
      <c r="U109" s="161"/>
      <c r="V109" s="161"/>
      <c r="W109" s="161">
        <v>0</v>
      </c>
      <c r="X109" s="161"/>
      <c r="Y109" s="161"/>
      <c r="Z109" s="161"/>
      <c r="AA109" s="161"/>
      <c r="AB109" s="161"/>
      <c r="AC109" s="161"/>
    </row>
    <row r="110" spans="1:34" ht="12.95" customHeight="1" x14ac:dyDescent="0.2">
      <c r="A110" s="135" t="s">
        <v>135</v>
      </c>
      <c r="B110" s="135"/>
      <c r="C110" s="135"/>
      <c r="D110" s="135"/>
      <c r="E110" s="135"/>
      <c r="F110" s="135"/>
      <c r="G110" s="135"/>
      <c r="H110" s="135"/>
      <c r="I110" s="162">
        <f>IF(AND(I97&gt;0,I100="Yes",I103&lt;&gt;"Yes",(I97-(I101+I102)&gt;0)),(I97-(I101+I102)),0)</f>
        <v>0</v>
      </c>
      <c r="J110" s="162"/>
      <c r="K110" s="162"/>
      <c r="L110" s="162"/>
      <c r="M110" s="162"/>
      <c r="N110" s="162"/>
      <c r="O110" s="162"/>
      <c r="P110" s="162">
        <f>IF(AND(P97&gt;0,P100="Yes",P103&lt;&gt;"Yes",(P97-(P101+P102)&gt;0)),(P97-(P101+P102)),0)</f>
        <v>0</v>
      </c>
      <c r="Q110" s="162"/>
      <c r="R110" s="162"/>
      <c r="S110" s="162"/>
      <c r="T110" s="162"/>
      <c r="U110" s="162"/>
      <c r="V110" s="162"/>
      <c r="W110" s="162">
        <f>IF(AND(W97&gt;0,W100="Yes",W103&lt;&gt;"Yes",(W97-(W101+W102)&gt;0)),(W97-(W101+W102)),0)</f>
        <v>0</v>
      </c>
      <c r="X110" s="162"/>
      <c r="Y110" s="162"/>
      <c r="Z110" s="162"/>
      <c r="AA110" s="162"/>
      <c r="AB110" s="162"/>
      <c r="AC110" s="162"/>
    </row>
    <row r="111" spans="1:34" ht="12.95" customHeight="1" x14ac:dyDescent="0.2">
      <c r="A111" s="135" t="s">
        <v>59</v>
      </c>
      <c r="B111" s="135"/>
      <c r="C111" s="135"/>
      <c r="D111" s="135"/>
      <c r="E111" s="135"/>
      <c r="F111" s="135"/>
      <c r="G111" s="135"/>
      <c r="H111" s="135"/>
      <c r="I111" s="136">
        <f>IF(OR(I103="",I103="No",I104=0),0,VLOOKUP(I104,Table_Line_3_Pay_Period[],2,FALSE))</f>
        <v>0</v>
      </c>
      <c r="J111" s="136"/>
      <c r="K111" s="136"/>
      <c r="L111" s="136"/>
      <c r="M111" s="136"/>
      <c r="N111" s="136"/>
      <c r="O111" s="136"/>
      <c r="P111" s="136">
        <f>IF(OR(P103="",P103="No",P104=0),0,VLOOKUP(P104,Table_Line_3_Pay_Period[],2,FALSE))</f>
        <v>0</v>
      </c>
      <c r="Q111" s="136"/>
      <c r="R111" s="136"/>
      <c r="S111" s="136"/>
      <c r="T111" s="136"/>
      <c r="U111" s="136"/>
      <c r="V111" s="136"/>
      <c r="W111" s="136">
        <f>IF(OR(W103="",W103="No",W104=0),0,VLOOKUP(W104,Table_Line_3_Pay_Period[],2,FALSE))</f>
        <v>0</v>
      </c>
      <c r="X111" s="136"/>
      <c r="Y111" s="136"/>
      <c r="Z111" s="136"/>
      <c r="AA111" s="136"/>
      <c r="AB111" s="136"/>
      <c r="AC111" s="136"/>
    </row>
    <row r="112" spans="1:34" ht="12.95" customHeight="1" x14ac:dyDescent="0.2">
      <c r="A112" s="135" t="s">
        <v>132</v>
      </c>
      <c r="B112" s="135"/>
      <c r="C112" s="135"/>
      <c r="D112" s="135"/>
      <c r="E112" s="135"/>
      <c r="F112" s="135"/>
      <c r="G112" s="135"/>
      <c r="H112" s="135"/>
      <c r="I112" s="136">
        <f>IF(OR(I103="",I103="No",I107=0),0,VLOOKUP(I107,Table_Line_3_Pay_Period[],2,FALSE))</f>
        <v>0</v>
      </c>
      <c r="J112" s="136"/>
      <c r="K112" s="136"/>
      <c r="L112" s="136"/>
      <c r="M112" s="136"/>
      <c r="N112" s="136"/>
      <c r="O112" s="136"/>
      <c r="P112" s="136">
        <f>IF(OR(P103="",P103="No",P107=0),0,VLOOKUP(P107,Table_Line_3_Pay_Period[],2,FALSE))</f>
        <v>0</v>
      </c>
      <c r="Q112" s="136"/>
      <c r="R112" s="136"/>
      <c r="S112" s="136"/>
      <c r="T112" s="136"/>
      <c r="U112" s="136"/>
      <c r="V112" s="136"/>
      <c r="W112" s="136">
        <f>IF(OR(W103="",W103="No",W107=0),0,VLOOKUP(W107,Table_Line_3_Pay_Period[],2,FALSE))</f>
        <v>0</v>
      </c>
      <c r="X112" s="136"/>
      <c r="Y112" s="136"/>
      <c r="Z112" s="136"/>
      <c r="AA112" s="136"/>
      <c r="AB112" s="136"/>
      <c r="AC112" s="136"/>
    </row>
    <row r="113" spans="1:34" ht="12.95" customHeight="1" x14ac:dyDescent="0.2">
      <c r="A113" s="133" t="s">
        <v>47</v>
      </c>
      <c r="B113" s="133"/>
      <c r="C113" s="133"/>
      <c r="D113" s="133"/>
      <c r="E113" s="133"/>
      <c r="F113" s="133"/>
      <c r="G113" s="133"/>
      <c r="H113" s="133"/>
      <c r="I113" s="134">
        <f>IF(OR(AND(I103="Yes",I104="Other",I105&gt;0),AND(I103="Yes",I107="Other",I108&gt;0)),SUM((IF(I104="Other",(I106*I105),(I106*I111)))+(IF(I107="Other",(I109*I108),(I109*I112)))),IF(I103="Yes",SUM((I106*I111)+(I109*I112)),IF(AND(I97&gt;0,OR(I98&gt;0,I99&gt;0)),SUM((I97*I98)+I99),0)))</f>
        <v>0</v>
      </c>
      <c r="J113" s="134"/>
      <c r="K113" s="134"/>
      <c r="L113" s="134"/>
      <c r="M113" s="134"/>
      <c r="N113" s="134"/>
      <c r="O113" s="134"/>
      <c r="P113" s="134">
        <f>IF(OR(AND(P103="Yes",P104="Other",P105&gt;0),AND(P103="Yes",P107="Other",P108&gt;0)),SUM((IF(P104="Other",(P106*P105),(P106*P111)))+(IF(P107="Other",(P109*P108),(P109*P112)))),IF(P103="Yes",SUM((P106*P111)+(P109*P112)),IF(AND(P97&gt;0,OR(P98&gt;0,P99&gt;0)),SUM((P97*P98)+P99),0)))</f>
        <v>0</v>
      </c>
      <c r="Q113" s="134"/>
      <c r="R113" s="134"/>
      <c r="S113" s="134"/>
      <c r="T113" s="134"/>
      <c r="U113" s="134"/>
      <c r="V113" s="134"/>
      <c r="W113" s="134">
        <f>IF(OR(AND(W103="Yes",W104="Other",W105&gt;0),AND(W103="Yes",W107="Other",W108&gt;0)),SUM((IF(W104="Other",(W106*W105),(W106*W111)))+(IF(W107="Other",(W109*W108),(W109*W112)))),IF(W103="Yes",SUM((W106*W111)+(W109*W112)),IF(AND(W97&gt;0,OR(W98&gt;0,W99&gt;0)),SUM((W97*W98)+W99),0)))</f>
        <v>0</v>
      </c>
      <c r="X113" s="134"/>
      <c r="Y113" s="134"/>
      <c r="Z113" s="134"/>
      <c r="AA113" s="134"/>
      <c r="AB113" s="134"/>
      <c r="AC113" s="134"/>
    </row>
    <row r="115" spans="1:34" ht="12.95" customHeight="1" x14ac:dyDescent="0.2">
      <c r="A115" s="145" t="s">
        <v>155</v>
      </c>
      <c r="B115" s="145"/>
      <c r="C115" s="145"/>
      <c r="D115" s="145"/>
      <c r="E115" s="145"/>
      <c r="F115" s="145"/>
      <c r="G115" s="145"/>
      <c r="H115" s="145"/>
      <c r="I115" s="144" t="s">
        <v>46</v>
      </c>
      <c r="J115" s="144"/>
      <c r="K115" s="144"/>
      <c r="L115" s="144"/>
      <c r="M115" s="144"/>
      <c r="N115" s="144"/>
      <c r="O115" s="144"/>
      <c r="P115" s="144" t="s">
        <v>60</v>
      </c>
      <c r="Q115" s="144"/>
      <c r="R115" s="144"/>
      <c r="S115" s="144"/>
      <c r="T115" s="144"/>
      <c r="U115" s="144"/>
      <c r="V115" s="144"/>
      <c r="W115" s="144" t="s">
        <v>67</v>
      </c>
      <c r="X115" s="144"/>
      <c r="Y115" s="144"/>
      <c r="Z115" s="144"/>
      <c r="AA115" s="144"/>
      <c r="AB115" s="144"/>
      <c r="AC115" s="144"/>
      <c r="AD115" s="1" t="s">
        <v>164</v>
      </c>
      <c r="AE115" s="2">
        <f>IF(I125="Yes",0,IF(AND(I121="Yes",I118&gt;0,OR(I119&gt;0,I120&gt;0)),SUM((I118*I119)+I120),0))</f>
        <v>0</v>
      </c>
      <c r="AF115" s="2">
        <f>IF(P125="Yes",0,IF(AND(P121="Yes",P118&gt;0,OR(P119&gt;0,P120&gt;0)),SUM((P118*P119)+P120),0))</f>
        <v>0</v>
      </c>
      <c r="AG115" s="2">
        <f>IF(W125="Yes",0,IF(AND(W121="Yes",W118&gt;0,OR(W119&gt;0,W120&gt;0)),SUM((W118*W119)+W120),0))</f>
        <v>0</v>
      </c>
      <c r="AH115" s="2">
        <f>SUM(AE115:AG115)</f>
        <v>0</v>
      </c>
    </row>
    <row r="116" spans="1:34" ht="12.95" customHeight="1" x14ac:dyDescent="0.2">
      <c r="A116" s="135" t="s">
        <v>56</v>
      </c>
      <c r="B116" s="135"/>
      <c r="C116" s="135"/>
      <c r="D116" s="135"/>
      <c r="E116" s="135"/>
      <c r="F116" s="135"/>
      <c r="G116" s="135"/>
      <c r="H116" s="135"/>
      <c r="I116" s="143"/>
      <c r="J116" s="143"/>
      <c r="K116" s="143"/>
      <c r="L116" s="143"/>
      <c r="M116" s="143"/>
      <c r="N116" s="143"/>
      <c r="O116" s="143"/>
      <c r="P116" s="143"/>
      <c r="Q116" s="143"/>
      <c r="R116" s="143"/>
      <c r="S116" s="143"/>
      <c r="T116" s="143"/>
      <c r="U116" s="143"/>
      <c r="V116" s="143"/>
      <c r="W116" s="143"/>
      <c r="X116" s="143"/>
      <c r="Y116" s="143"/>
      <c r="Z116" s="143"/>
      <c r="AA116" s="143"/>
      <c r="AB116" s="143"/>
      <c r="AC116" s="143"/>
      <c r="AD116" s="1" t="s">
        <v>167</v>
      </c>
      <c r="AE116" s="2">
        <f>IF(AND(I125="Yes",I126="Other",I127&gt;0),IF(I126="Other",(I128*I127),(I128*I133)),IF(I125="Yes",I128*I133,0))</f>
        <v>0</v>
      </c>
      <c r="AF116" s="2">
        <f>IF(AND(P125="Yes",P126="Other",P127&gt;0),IF(P126="Other",(P128*P127),(P128*P133)),IF(P125="Yes",P128*P133,0))</f>
        <v>0</v>
      </c>
      <c r="AG116" s="2">
        <f>IF(AND(W125="Yes",W126="Other",W127&gt;0),IF(W126="Other",(W128*W127),(W128*W133)),IF(W125="Yes",W128*W133,0))</f>
        <v>0</v>
      </c>
      <c r="AH116" s="2">
        <f>SUM(AE116:AG116)</f>
        <v>0</v>
      </c>
    </row>
    <row r="117" spans="1:34" ht="12.95" customHeight="1" x14ac:dyDescent="0.2">
      <c r="A117" s="135" t="s">
        <v>133</v>
      </c>
      <c r="B117" s="135"/>
      <c r="C117" s="135"/>
      <c r="D117" s="135"/>
      <c r="E117" s="135"/>
      <c r="F117" s="135"/>
      <c r="G117" s="135"/>
      <c r="H117" s="135"/>
      <c r="I117" s="143"/>
      <c r="J117" s="143"/>
      <c r="K117" s="143"/>
      <c r="L117" s="143"/>
      <c r="M117" s="143"/>
      <c r="N117" s="143"/>
      <c r="O117" s="143"/>
      <c r="P117" s="143"/>
      <c r="Q117" s="143"/>
      <c r="R117" s="143"/>
      <c r="S117" s="143"/>
      <c r="T117" s="143"/>
      <c r="U117" s="143"/>
      <c r="V117" s="143"/>
      <c r="W117" s="143"/>
      <c r="X117" s="143"/>
      <c r="Y117" s="143"/>
      <c r="Z117" s="143"/>
      <c r="AA117" s="143"/>
      <c r="AB117" s="143"/>
      <c r="AC117" s="143"/>
      <c r="AD117" s="1" t="s">
        <v>169</v>
      </c>
      <c r="AE117" s="2">
        <f>IF(AND(I125="Yes",I129="Other",I130&gt;0),IF(I129="Other",(I131*I130),(I131*I134)),IF(I125="Yes",I131*I134,0))</f>
        <v>0</v>
      </c>
      <c r="AF117" s="2">
        <f>IF(AND(P125="Yes",P129="Other",P130&gt;0),IF(P129="Other",(P131*P130),(P131*P134)),IF(P125="Yes",P131*P134,0))</f>
        <v>0</v>
      </c>
      <c r="AG117" s="2">
        <f>IF(AND(W125="Yes",W129="Other",W130&gt;0),IF(W129="Other",(W131*W130),(W131*W134)),IF(W125="Yes",W131*W134,0))</f>
        <v>0</v>
      </c>
      <c r="AH117" s="2">
        <f>SUM(AE117:AG117)</f>
        <v>0</v>
      </c>
    </row>
    <row r="118" spans="1:34" ht="12.95" customHeight="1" x14ac:dyDescent="0.2">
      <c r="A118" s="135" t="s">
        <v>128</v>
      </c>
      <c r="B118" s="135"/>
      <c r="C118" s="135"/>
      <c r="D118" s="135"/>
      <c r="E118" s="135"/>
      <c r="F118" s="135"/>
      <c r="G118" s="135"/>
      <c r="H118" s="135"/>
      <c r="I118" s="142">
        <v>0</v>
      </c>
      <c r="J118" s="142"/>
      <c r="K118" s="142"/>
      <c r="L118" s="142"/>
      <c r="M118" s="142"/>
      <c r="N118" s="142"/>
      <c r="O118" s="142"/>
      <c r="P118" s="142">
        <v>0</v>
      </c>
      <c r="Q118" s="142"/>
      <c r="R118" s="142"/>
      <c r="S118" s="142"/>
      <c r="T118" s="142"/>
      <c r="U118" s="142"/>
      <c r="V118" s="142"/>
      <c r="W118" s="142">
        <v>0</v>
      </c>
      <c r="X118" s="142"/>
      <c r="Y118" s="142"/>
      <c r="Z118" s="142"/>
      <c r="AA118" s="142"/>
      <c r="AB118" s="142"/>
      <c r="AC118" s="142"/>
      <c r="AD118" s="1" t="s">
        <v>166</v>
      </c>
      <c r="AE118" s="2">
        <f>I132</f>
        <v>0</v>
      </c>
      <c r="AF118" s="2">
        <f>P132</f>
        <v>0</v>
      </c>
      <c r="AG118" s="2">
        <f>W132</f>
        <v>0</v>
      </c>
      <c r="AH118" s="2">
        <f>SUM(AE118:AG118)</f>
        <v>0</v>
      </c>
    </row>
    <row r="119" spans="1:34" ht="12.95" customHeight="1" x14ac:dyDescent="0.2">
      <c r="A119" s="135" t="s">
        <v>156</v>
      </c>
      <c r="B119" s="135"/>
      <c r="C119" s="135"/>
      <c r="D119" s="135"/>
      <c r="E119" s="135"/>
      <c r="F119" s="135"/>
      <c r="G119" s="135"/>
      <c r="H119" s="135"/>
      <c r="I119" s="168">
        <v>0</v>
      </c>
      <c r="J119" s="168"/>
      <c r="K119" s="168"/>
      <c r="L119" s="168"/>
      <c r="M119" s="168"/>
      <c r="N119" s="168"/>
      <c r="O119" s="168"/>
      <c r="P119" s="168">
        <v>0</v>
      </c>
      <c r="Q119" s="168"/>
      <c r="R119" s="168"/>
      <c r="S119" s="168"/>
      <c r="T119" s="168"/>
      <c r="U119" s="168"/>
      <c r="V119" s="168"/>
      <c r="W119" s="168">
        <v>0</v>
      </c>
      <c r="X119" s="168"/>
      <c r="Y119" s="168"/>
      <c r="Z119" s="168"/>
      <c r="AA119" s="168"/>
      <c r="AB119" s="168"/>
      <c r="AC119" s="168"/>
      <c r="AD119" s="1" t="s">
        <v>165</v>
      </c>
      <c r="AE119" s="2">
        <f>I135</f>
        <v>0</v>
      </c>
      <c r="AF119" s="2">
        <f>P135</f>
        <v>0</v>
      </c>
      <c r="AG119" s="2">
        <f>W135</f>
        <v>0</v>
      </c>
      <c r="AH119" s="2">
        <f>SUM(AE119:AG119)</f>
        <v>0</v>
      </c>
    </row>
    <row r="120" spans="1:34" ht="12.95" customHeight="1" x14ac:dyDescent="0.2">
      <c r="A120" s="135" t="s">
        <v>129</v>
      </c>
      <c r="B120" s="135"/>
      <c r="C120" s="135"/>
      <c r="D120" s="135"/>
      <c r="E120" s="135"/>
      <c r="F120" s="135"/>
      <c r="G120" s="135"/>
      <c r="H120" s="135"/>
      <c r="I120" s="142">
        <v>0</v>
      </c>
      <c r="J120" s="142"/>
      <c r="K120" s="142"/>
      <c r="L120" s="142"/>
      <c r="M120" s="142"/>
      <c r="N120" s="142"/>
      <c r="O120" s="142"/>
      <c r="P120" s="142">
        <v>0</v>
      </c>
      <c r="Q120" s="142"/>
      <c r="R120" s="142"/>
      <c r="S120" s="142"/>
      <c r="T120" s="142"/>
      <c r="U120" s="142"/>
      <c r="V120" s="142"/>
      <c r="W120" s="142">
        <v>0</v>
      </c>
      <c r="X120" s="142"/>
      <c r="Y120" s="142"/>
      <c r="Z120" s="142"/>
      <c r="AA120" s="142"/>
      <c r="AB120" s="142"/>
      <c r="AC120" s="142"/>
    </row>
    <row r="121" spans="1:34" ht="12.95" customHeight="1" x14ac:dyDescent="0.2">
      <c r="A121" s="165" t="s">
        <v>209</v>
      </c>
      <c r="B121" s="165"/>
      <c r="C121" s="165"/>
      <c r="D121" s="165"/>
      <c r="E121" s="165"/>
      <c r="F121" s="165"/>
      <c r="G121" s="165"/>
      <c r="H121" s="165"/>
      <c r="I121" s="167"/>
      <c r="J121" s="167"/>
      <c r="K121" s="167"/>
      <c r="L121" s="167"/>
      <c r="M121" s="167"/>
      <c r="N121" s="167"/>
      <c r="O121" s="167"/>
      <c r="P121" s="167"/>
      <c r="Q121" s="167"/>
      <c r="R121" s="167"/>
      <c r="S121" s="167"/>
      <c r="T121" s="167"/>
      <c r="U121" s="167"/>
      <c r="V121" s="167"/>
      <c r="W121" s="167"/>
      <c r="X121" s="167"/>
      <c r="Y121" s="167"/>
      <c r="Z121" s="167"/>
      <c r="AA121" s="167"/>
      <c r="AB121" s="167"/>
      <c r="AC121" s="167"/>
    </row>
    <row r="122" spans="1:34" ht="12.95" customHeight="1" x14ac:dyDescent="0.2">
      <c r="A122" s="165" t="s">
        <v>199</v>
      </c>
      <c r="B122" s="165"/>
      <c r="C122" s="165"/>
      <c r="D122" s="165"/>
      <c r="E122" s="165"/>
      <c r="F122" s="165"/>
      <c r="G122" s="165"/>
      <c r="H122" s="165"/>
      <c r="I122" s="167"/>
      <c r="J122" s="167"/>
      <c r="K122" s="167"/>
      <c r="L122" s="167"/>
      <c r="M122" s="167"/>
      <c r="N122" s="167"/>
      <c r="O122" s="167"/>
      <c r="P122" s="167"/>
      <c r="Q122" s="167"/>
      <c r="R122" s="167"/>
      <c r="S122" s="167"/>
      <c r="T122" s="167"/>
      <c r="U122" s="167"/>
      <c r="V122" s="167"/>
      <c r="W122" s="167"/>
      <c r="X122" s="167"/>
      <c r="Y122" s="167"/>
      <c r="Z122" s="167"/>
      <c r="AA122" s="167"/>
      <c r="AB122" s="167"/>
      <c r="AC122" s="167"/>
    </row>
    <row r="123" spans="1:34" ht="12.95" customHeight="1" x14ac:dyDescent="0.2">
      <c r="A123" s="135" t="s">
        <v>130</v>
      </c>
      <c r="B123" s="135"/>
      <c r="C123" s="135"/>
      <c r="D123" s="135"/>
      <c r="E123" s="135"/>
      <c r="F123" s="135"/>
      <c r="G123" s="135"/>
      <c r="H123" s="135"/>
      <c r="I123" s="164">
        <v>0</v>
      </c>
      <c r="J123" s="164"/>
      <c r="K123" s="164"/>
      <c r="L123" s="164"/>
      <c r="M123" s="164"/>
      <c r="N123" s="164"/>
      <c r="O123" s="164"/>
      <c r="P123" s="164">
        <v>0</v>
      </c>
      <c r="Q123" s="164"/>
      <c r="R123" s="164"/>
      <c r="S123" s="164"/>
      <c r="T123" s="164"/>
      <c r="U123" s="164"/>
      <c r="V123" s="164"/>
      <c r="W123" s="164">
        <v>0</v>
      </c>
      <c r="X123" s="164"/>
      <c r="Y123" s="164"/>
      <c r="Z123" s="164"/>
      <c r="AA123" s="164"/>
      <c r="AB123" s="164"/>
      <c r="AC123" s="164"/>
    </row>
    <row r="124" spans="1:34" ht="12.95" customHeight="1" x14ac:dyDescent="0.2">
      <c r="A124" s="135" t="s">
        <v>131</v>
      </c>
      <c r="B124" s="135"/>
      <c r="C124" s="135"/>
      <c r="D124" s="135"/>
      <c r="E124" s="135"/>
      <c r="F124" s="135"/>
      <c r="G124" s="135"/>
      <c r="H124" s="135"/>
      <c r="I124" s="164">
        <v>0</v>
      </c>
      <c r="J124" s="164"/>
      <c r="K124" s="164"/>
      <c r="L124" s="164"/>
      <c r="M124" s="164"/>
      <c r="N124" s="164"/>
      <c r="O124" s="164"/>
      <c r="P124" s="164">
        <v>0</v>
      </c>
      <c r="Q124" s="164"/>
      <c r="R124" s="164"/>
      <c r="S124" s="164"/>
      <c r="T124" s="164"/>
      <c r="U124" s="164"/>
      <c r="V124" s="164"/>
      <c r="W124" s="164">
        <v>0</v>
      </c>
      <c r="X124" s="164"/>
      <c r="Y124" s="164"/>
      <c r="Z124" s="164"/>
      <c r="AA124" s="164"/>
      <c r="AB124" s="164"/>
      <c r="AC124" s="164"/>
    </row>
    <row r="125" spans="1:34" ht="12.95" customHeight="1" x14ac:dyDescent="0.2">
      <c r="A125" s="165" t="s">
        <v>144</v>
      </c>
      <c r="B125" s="165"/>
      <c r="C125" s="165"/>
      <c r="D125" s="165"/>
      <c r="E125" s="165"/>
      <c r="F125" s="165"/>
      <c r="G125" s="165"/>
      <c r="H125" s="165"/>
      <c r="I125" s="166"/>
      <c r="J125" s="166"/>
      <c r="K125" s="166"/>
      <c r="L125" s="166"/>
      <c r="M125" s="166"/>
      <c r="N125" s="166"/>
      <c r="O125" s="166"/>
      <c r="P125" s="166"/>
      <c r="Q125" s="166"/>
      <c r="R125" s="166"/>
      <c r="S125" s="166"/>
      <c r="T125" s="166"/>
      <c r="U125" s="166"/>
      <c r="V125" s="166"/>
      <c r="W125" s="166"/>
      <c r="X125" s="166"/>
      <c r="Y125" s="166"/>
      <c r="Z125" s="166"/>
      <c r="AA125" s="166"/>
      <c r="AB125" s="166"/>
      <c r="AC125" s="166"/>
    </row>
    <row r="126" spans="1:34" ht="12.95" customHeight="1" x14ac:dyDescent="0.2">
      <c r="A126" s="135" t="s">
        <v>139</v>
      </c>
      <c r="B126" s="135"/>
      <c r="C126" s="135"/>
      <c r="D126" s="135"/>
      <c r="E126" s="135"/>
      <c r="F126" s="135"/>
      <c r="G126" s="135"/>
      <c r="H126" s="135"/>
      <c r="I126" s="163"/>
      <c r="J126" s="163"/>
      <c r="K126" s="163"/>
      <c r="L126" s="163"/>
      <c r="M126" s="163"/>
      <c r="N126" s="163"/>
      <c r="O126" s="163"/>
      <c r="P126" s="163"/>
      <c r="Q126" s="163"/>
      <c r="R126" s="163"/>
      <c r="S126" s="163"/>
      <c r="T126" s="163"/>
      <c r="U126" s="163"/>
      <c r="V126" s="163"/>
      <c r="W126" s="163"/>
      <c r="X126" s="163"/>
      <c r="Y126" s="163"/>
      <c r="Z126" s="163"/>
      <c r="AA126" s="163"/>
      <c r="AB126" s="163"/>
      <c r="AC126" s="163"/>
    </row>
    <row r="127" spans="1:34" ht="12.95" customHeight="1" x14ac:dyDescent="0.2">
      <c r="A127" s="135" t="s">
        <v>138</v>
      </c>
      <c r="B127" s="135"/>
      <c r="C127" s="135"/>
      <c r="D127" s="135"/>
      <c r="E127" s="135"/>
      <c r="F127" s="135"/>
      <c r="G127" s="135"/>
      <c r="H127" s="135"/>
      <c r="I127" s="141">
        <v>0</v>
      </c>
      <c r="J127" s="141"/>
      <c r="K127" s="141"/>
      <c r="L127" s="141"/>
      <c r="M127" s="141"/>
      <c r="N127" s="141"/>
      <c r="O127" s="141"/>
      <c r="P127" s="141">
        <v>0</v>
      </c>
      <c r="Q127" s="141"/>
      <c r="R127" s="141"/>
      <c r="S127" s="141"/>
      <c r="T127" s="141"/>
      <c r="U127" s="141"/>
      <c r="V127" s="141"/>
      <c r="W127" s="141">
        <v>0</v>
      </c>
      <c r="X127" s="141"/>
      <c r="Y127" s="141"/>
      <c r="Z127" s="141"/>
      <c r="AA127" s="141"/>
      <c r="AB127" s="141"/>
      <c r="AC127" s="141"/>
    </row>
    <row r="128" spans="1:34" ht="12.95" customHeight="1" x14ac:dyDescent="0.2">
      <c r="A128" s="135" t="s">
        <v>140</v>
      </c>
      <c r="B128" s="135"/>
      <c r="C128" s="135"/>
      <c r="D128" s="135"/>
      <c r="E128" s="135"/>
      <c r="F128" s="135"/>
      <c r="G128" s="135"/>
      <c r="H128" s="135"/>
      <c r="I128" s="161">
        <v>0</v>
      </c>
      <c r="J128" s="161"/>
      <c r="K128" s="161"/>
      <c r="L128" s="161"/>
      <c r="M128" s="161"/>
      <c r="N128" s="161"/>
      <c r="O128" s="161"/>
      <c r="P128" s="161">
        <v>0</v>
      </c>
      <c r="Q128" s="161"/>
      <c r="R128" s="161"/>
      <c r="S128" s="161"/>
      <c r="T128" s="161"/>
      <c r="U128" s="161"/>
      <c r="V128" s="161"/>
      <c r="W128" s="161">
        <v>0</v>
      </c>
      <c r="X128" s="161"/>
      <c r="Y128" s="161"/>
      <c r="Z128" s="161"/>
      <c r="AA128" s="161"/>
      <c r="AB128" s="161"/>
      <c r="AC128" s="161"/>
    </row>
    <row r="129" spans="1:29" ht="12.95" customHeight="1" x14ac:dyDescent="0.2">
      <c r="A129" s="135" t="s">
        <v>141</v>
      </c>
      <c r="B129" s="135"/>
      <c r="C129" s="135"/>
      <c r="D129" s="135"/>
      <c r="E129" s="135"/>
      <c r="F129" s="135"/>
      <c r="G129" s="135"/>
      <c r="H129" s="135"/>
      <c r="I129" s="163"/>
      <c r="J129" s="163"/>
      <c r="K129" s="163"/>
      <c r="L129" s="163"/>
      <c r="M129" s="163"/>
      <c r="N129" s="163"/>
      <c r="O129" s="163"/>
      <c r="P129" s="163"/>
      <c r="Q129" s="163"/>
      <c r="R129" s="163"/>
      <c r="S129" s="163"/>
      <c r="T129" s="163"/>
      <c r="U129" s="163"/>
      <c r="V129" s="163"/>
      <c r="W129" s="163"/>
      <c r="X129" s="163"/>
      <c r="Y129" s="163"/>
      <c r="Z129" s="163"/>
      <c r="AA129" s="163"/>
      <c r="AB129" s="163"/>
      <c r="AC129" s="163"/>
    </row>
    <row r="130" spans="1:29" ht="12.95" customHeight="1" x14ac:dyDescent="0.2">
      <c r="A130" s="135" t="s">
        <v>142</v>
      </c>
      <c r="B130" s="135"/>
      <c r="C130" s="135"/>
      <c r="D130" s="135"/>
      <c r="E130" s="135"/>
      <c r="F130" s="135"/>
      <c r="G130" s="135"/>
      <c r="H130" s="135"/>
      <c r="I130" s="141">
        <v>0</v>
      </c>
      <c r="J130" s="141"/>
      <c r="K130" s="141"/>
      <c r="L130" s="141"/>
      <c r="M130" s="141"/>
      <c r="N130" s="141"/>
      <c r="O130" s="141"/>
      <c r="P130" s="141">
        <v>0</v>
      </c>
      <c r="Q130" s="141"/>
      <c r="R130" s="141"/>
      <c r="S130" s="141"/>
      <c r="T130" s="141"/>
      <c r="U130" s="141"/>
      <c r="V130" s="141"/>
      <c r="W130" s="141">
        <v>0</v>
      </c>
      <c r="X130" s="141"/>
      <c r="Y130" s="141"/>
      <c r="Z130" s="141"/>
      <c r="AA130" s="141"/>
      <c r="AB130" s="141"/>
      <c r="AC130" s="141"/>
    </row>
    <row r="131" spans="1:29" ht="12.95" customHeight="1" x14ac:dyDescent="0.2">
      <c r="A131" s="135" t="s">
        <v>143</v>
      </c>
      <c r="B131" s="135"/>
      <c r="C131" s="135"/>
      <c r="D131" s="135"/>
      <c r="E131" s="135"/>
      <c r="F131" s="135"/>
      <c r="G131" s="135"/>
      <c r="H131" s="135"/>
      <c r="I131" s="161">
        <v>0</v>
      </c>
      <c r="J131" s="161"/>
      <c r="K131" s="161"/>
      <c r="L131" s="161"/>
      <c r="M131" s="161"/>
      <c r="N131" s="161"/>
      <c r="O131" s="161"/>
      <c r="P131" s="161">
        <v>0</v>
      </c>
      <c r="Q131" s="161"/>
      <c r="R131" s="161"/>
      <c r="S131" s="161"/>
      <c r="T131" s="161"/>
      <c r="U131" s="161"/>
      <c r="V131" s="161"/>
      <c r="W131" s="161">
        <v>0</v>
      </c>
      <c r="X131" s="161"/>
      <c r="Y131" s="161"/>
      <c r="Z131" s="161"/>
      <c r="AA131" s="161"/>
      <c r="AB131" s="161"/>
      <c r="AC131" s="161"/>
    </row>
    <row r="132" spans="1:29" ht="12.95" customHeight="1" x14ac:dyDescent="0.2">
      <c r="A132" s="135" t="s">
        <v>135</v>
      </c>
      <c r="B132" s="135"/>
      <c r="C132" s="135"/>
      <c r="D132" s="135"/>
      <c r="E132" s="135"/>
      <c r="F132" s="135"/>
      <c r="G132" s="135"/>
      <c r="H132" s="135"/>
      <c r="I132" s="162">
        <f>IF(AND(I118&gt;0,I122="Yes",I125&lt;&gt;"Yes",(I118-(I123+I124)&gt;0)),(I118-(I123+I124)),0)</f>
        <v>0</v>
      </c>
      <c r="J132" s="162"/>
      <c r="K132" s="162"/>
      <c r="L132" s="162"/>
      <c r="M132" s="162"/>
      <c r="N132" s="162"/>
      <c r="O132" s="162"/>
      <c r="P132" s="162">
        <f>IF(AND(P118&gt;0,P122="Yes",P125&lt;&gt;"Yes",(P118-(P123+P124)&gt;0)),(P118-(P123+P124)),0)</f>
        <v>0</v>
      </c>
      <c r="Q132" s="162"/>
      <c r="R132" s="162"/>
      <c r="S132" s="162"/>
      <c r="T132" s="162"/>
      <c r="U132" s="162"/>
      <c r="V132" s="162"/>
      <c r="W132" s="162">
        <f>IF(AND(W118&gt;0,W122="Yes",W125&lt;&gt;"Yes",(W118-(W123+W124)&gt;0)),(W118-(W123+W124)),0)</f>
        <v>0</v>
      </c>
      <c r="X132" s="162"/>
      <c r="Y132" s="162"/>
      <c r="Z132" s="162"/>
      <c r="AA132" s="162"/>
      <c r="AB132" s="162"/>
      <c r="AC132" s="162"/>
    </row>
    <row r="133" spans="1:29" ht="12.95" customHeight="1" x14ac:dyDescent="0.2">
      <c r="A133" s="135" t="s">
        <v>59</v>
      </c>
      <c r="B133" s="135"/>
      <c r="C133" s="135"/>
      <c r="D133" s="135"/>
      <c r="E133" s="135"/>
      <c r="F133" s="135"/>
      <c r="G133" s="135"/>
      <c r="H133" s="135"/>
      <c r="I133" s="136">
        <f>IF(OR(I125="",I125="No",I126=0),0,VLOOKUP(I126,Table_Line_3_Pay_Period[],2,FALSE))</f>
        <v>0</v>
      </c>
      <c r="J133" s="136"/>
      <c r="K133" s="136"/>
      <c r="L133" s="136"/>
      <c r="M133" s="136"/>
      <c r="N133" s="136"/>
      <c r="O133" s="136"/>
      <c r="P133" s="136">
        <f>IF(OR(P125="",P125="No",P126=0),0,VLOOKUP(P126,Table_Line_3_Pay_Period[],2,FALSE))</f>
        <v>0</v>
      </c>
      <c r="Q133" s="136"/>
      <c r="R133" s="136"/>
      <c r="S133" s="136"/>
      <c r="T133" s="136"/>
      <c r="U133" s="136"/>
      <c r="V133" s="136"/>
      <c r="W133" s="136">
        <f>IF(OR(W125="",W125="No",W126=0),0,VLOOKUP(W126,Table_Line_3_Pay_Period[],2,FALSE))</f>
        <v>0</v>
      </c>
      <c r="X133" s="136"/>
      <c r="Y133" s="136"/>
      <c r="Z133" s="136"/>
      <c r="AA133" s="136"/>
      <c r="AB133" s="136"/>
      <c r="AC133" s="136"/>
    </row>
    <row r="134" spans="1:29" ht="12.95" customHeight="1" x14ac:dyDescent="0.2">
      <c r="A134" s="135" t="s">
        <v>132</v>
      </c>
      <c r="B134" s="135"/>
      <c r="C134" s="135"/>
      <c r="D134" s="135"/>
      <c r="E134" s="135"/>
      <c r="F134" s="135"/>
      <c r="G134" s="135"/>
      <c r="H134" s="135"/>
      <c r="I134" s="136">
        <f>IF(OR(I125="",I125="No",I129=0),0,VLOOKUP(I129,Table_Line_3_Pay_Period[],2,FALSE))</f>
        <v>0</v>
      </c>
      <c r="J134" s="136"/>
      <c r="K134" s="136"/>
      <c r="L134" s="136"/>
      <c r="M134" s="136"/>
      <c r="N134" s="136"/>
      <c r="O134" s="136"/>
      <c r="P134" s="136">
        <f>IF(OR(P125="",P125="No",P129=0),0,VLOOKUP(P129,Table_Line_3_Pay_Period[],2,FALSE))</f>
        <v>0</v>
      </c>
      <c r="Q134" s="136"/>
      <c r="R134" s="136"/>
      <c r="S134" s="136"/>
      <c r="T134" s="136"/>
      <c r="U134" s="136"/>
      <c r="V134" s="136"/>
      <c r="W134" s="136">
        <f>IF(OR(W125="",W125="No",W129=0),0,VLOOKUP(W129,Table_Line_3_Pay_Period[],2,FALSE))</f>
        <v>0</v>
      </c>
      <c r="X134" s="136"/>
      <c r="Y134" s="136"/>
      <c r="Z134" s="136"/>
      <c r="AA134" s="136"/>
      <c r="AB134" s="136"/>
      <c r="AC134" s="136"/>
    </row>
    <row r="135" spans="1:29" ht="12.95" customHeight="1" x14ac:dyDescent="0.2">
      <c r="A135" s="133" t="s">
        <v>47</v>
      </c>
      <c r="B135" s="133"/>
      <c r="C135" s="133"/>
      <c r="D135" s="133"/>
      <c r="E135" s="133"/>
      <c r="F135" s="133"/>
      <c r="G135" s="133"/>
      <c r="H135" s="133"/>
      <c r="I135" s="134">
        <f>IF(OR(AND(I125="Yes",I126="Other",I127&gt;0),AND(I125="Yes",I129="Other",I130&gt;0)),SUM((IF(I126="Other",(I128*I127),(I128*I133)))+(IF(I129="Other",(I131*I130),(I131*I134)))),IF(I125="Yes",SUM((I128*I133)+(I131*I134)),IF(AND(I121="Yes",I118&gt;0,OR(I119&gt;0,I120&gt;0)),SUM((I118*I119)+I120),0)))</f>
        <v>0</v>
      </c>
      <c r="J135" s="134"/>
      <c r="K135" s="134"/>
      <c r="L135" s="134"/>
      <c r="M135" s="134"/>
      <c r="N135" s="134"/>
      <c r="O135" s="134"/>
      <c r="P135" s="134">
        <f>IF(OR(AND(P125="Yes",P126="Other",P127&gt;0),AND(P125="Yes",P129="Other",P130&gt;0)),SUM((IF(P126="Other",(P128*P127),(P128*P133)))+(IF(P129="Other",(P131*P130),(P131*P134)))),IF(P125="Yes",SUM((P128*P133)+(P131*P134)),IF(AND(P121="Yes",P118&gt;0,OR(P119&gt;0,P120&gt;0)),SUM((P118*P119)+P120),0)))</f>
        <v>0</v>
      </c>
      <c r="Q135" s="134"/>
      <c r="R135" s="134"/>
      <c r="S135" s="134"/>
      <c r="T135" s="134"/>
      <c r="U135" s="134"/>
      <c r="V135" s="134"/>
      <c r="W135" s="134">
        <f>IF(OR(AND(W125="Yes",W126="Other",W127&gt;0),AND(W125="Yes",W129="Other",W130&gt;0)),SUM((IF(W126="Other",(W128*W127),(W128*W133)))+(IF(W129="Other",(W131*W130),(W131*W134)))),IF(W125="Yes",SUM((W128*W133)+(W131*W134)),IF(AND(W121="Yes",W118&gt;0,OR(W119&gt;0,W120&gt;0)),SUM((W118*W119)+W120),0)))</f>
        <v>0</v>
      </c>
      <c r="X135" s="134"/>
      <c r="Y135" s="134"/>
      <c r="Z135" s="134"/>
      <c r="AA135" s="134"/>
      <c r="AB135" s="134"/>
      <c r="AC135" s="134"/>
    </row>
  </sheetData>
  <sheetProtection algorithmName="SHA-512" hashValue="au55cynRpbgRhGSXVwVfiF5ByxmMvyST75mBqOnU0W0gE+3Nmgw4MKrri5HVdIB/yCCw+xsumzuIV7w9aLlN1g==" saltValue="s0xKNyoeqiRn3FvqTu5OqA==" spinCount="100000" sheet="1" selectLockedCells="1"/>
  <mergeCells count="510">
    <mergeCell ref="A49:H49"/>
    <mergeCell ref="I49:O49"/>
    <mergeCell ref="P49:V49"/>
    <mergeCell ref="W49:AC49"/>
    <mergeCell ref="A50:H50"/>
    <mergeCell ref="I50:O50"/>
    <mergeCell ref="P50:V50"/>
    <mergeCell ref="W50:AC50"/>
    <mergeCell ref="P36:V36"/>
    <mergeCell ref="W36:AC36"/>
    <mergeCell ref="A46:H46"/>
    <mergeCell ref="I46:O46"/>
    <mergeCell ref="P46:V46"/>
    <mergeCell ref="W46:AC46"/>
    <mergeCell ref="A47:H47"/>
    <mergeCell ref="I47:O47"/>
    <mergeCell ref="P47:V47"/>
    <mergeCell ref="W47:AC47"/>
    <mergeCell ref="A48:H48"/>
    <mergeCell ref="I48:O48"/>
    <mergeCell ref="P48:V48"/>
    <mergeCell ref="W48:AC48"/>
    <mergeCell ref="A44:H44"/>
    <mergeCell ref="I44:O44"/>
    <mergeCell ref="P44:V44"/>
    <mergeCell ref="W44:AC44"/>
    <mergeCell ref="A45:H45"/>
    <mergeCell ref="I45:O45"/>
    <mergeCell ref="P45:V45"/>
    <mergeCell ref="W45:AC45"/>
    <mergeCell ref="A36:H36"/>
    <mergeCell ref="I36:O36"/>
    <mergeCell ref="A41:H41"/>
    <mergeCell ref="I41:O41"/>
    <mergeCell ref="P41:V41"/>
    <mergeCell ref="W41:AC41"/>
    <mergeCell ref="A42:H42"/>
    <mergeCell ref="I42:O42"/>
    <mergeCell ref="P42:V42"/>
    <mergeCell ref="W42:AC42"/>
    <mergeCell ref="A43:H43"/>
    <mergeCell ref="I43:O43"/>
    <mergeCell ref="P43:V43"/>
    <mergeCell ref="W43:AC43"/>
    <mergeCell ref="A38:H38"/>
    <mergeCell ref="I38:O38"/>
    <mergeCell ref="P38:V38"/>
    <mergeCell ref="W38:AC38"/>
    <mergeCell ref="A39:H39"/>
    <mergeCell ref="I39:O39"/>
    <mergeCell ref="P39:V39"/>
    <mergeCell ref="W39:AC39"/>
    <mergeCell ref="A40:H40"/>
    <mergeCell ref="I40:O40"/>
    <mergeCell ref="P40:V40"/>
    <mergeCell ref="W40:AC40"/>
    <mergeCell ref="A34:H34"/>
    <mergeCell ref="I34:O34"/>
    <mergeCell ref="P34:V34"/>
    <mergeCell ref="W34:AC34"/>
    <mergeCell ref="A35:H35"/>
    <mergeCell ref="I35:O35"/>
    <mergeCell ref="P35:V35"/>
    <mergeCell ref="W35:AC35"/>
    <mergeCell ref="A37:H37"/>
    <mergeCell ref="I37:O37"/>
    <mergeCell ref="P37:V37"/>
    <mergeCell ref="W37:AC37"/>
    <mergeCell ref="A70:H70"/>
    <mergeCell ref="I70:O70"/>
    <mergeCell ref="P70:V70"/>
    <mergeCell ref="W70:AC70"/>
    <mergeCell ref="A71:H71"/>
    <mergeCell ref="I71:O71"/>
    <mergeCell ref="P71:V71"/>
    <mergeCell ref="W71:AC71"/>
    <mergeCell ref="A30:H30"/>
    <mergeCell ref="I30:O30"/>
    <mergeCell ref="P30:V30"/>
    <mergeCell ref="W30:AC30"/>
    <mergeCell ref="A31:H31"/>
    <mergeCell ref="I31:O31"/>
    <mergeCell ref="P31:V31"/>
    <mergeCell ref="W31:AC31"/>
    <mergeCell ref="A32:H32"/>
    <mergeCell ref="I32:O32"/>
    <mergeCell ref="P32:V32"/>
    <mergeCell ref="W32:AC32"/>
    <mergeCell ref="A33:H33"/>
    <mergeCell ref="I33:O33"/>
    <mergeCell ref="P33:V33"/>
    <mergeCell ref="W33:AC33"/>
    <mergeCell ref="A67:H67"/>
    <mergeCell ref="I67:O67"/>
    <mergeCell ref="P67:V67"/>
    <mergeCell ref="W67:AC67"/>
    <mergeCell ref="A68:H68"/>
    <mergeCell ref="I68:O68"/>
    <mergeCell ref="P68:V68"/>
    <mergeCell ref="W68:AC68"/>
    <mergeCell ref="A69:H69"/>
    <mergeCell ref="I69:O69"/>
    <mergeCell ref="P69:V69"/>
    <mergeCell ref="W69:AC69"/>
    <mergeCell ref="A64:H64"/>
    <mergeCell ref="I64:O64"/>
    <mergeCell ref="P64:V64"/>
    <mergeCell ref="W64:AC64"/>
    <mergeCell ref="A65:H65"/>
    <mergeCell ref="I65:O65"/>
    <mergeCell ref="P65:V65"/>
    <mergeCell ref="W65:AC65"/>
    <mergeCell ref="A66:H66"/>
    <mergeCell ref="I66:O66"/>
    <mergeCell ref="P66:V66"/>
    <mergeCell ref="W66:AC66"/>
    <mergeCell ref="A61:H61"/>
    <mergeCell ref="I61:O61"/>
    <mergeCell ref="P61:V61"/>
    <mergeCell ref="W61:AC61"/>
    <mergeCell ref="A62:H62"/>
    <mergeCell ref="I62:O62"/>
    <mergeCell ref="P62:V62"/>
    <mergeCell ref="W62:AC62"/>
    <mergeCell ref="A63:H63"/>
    <mergeCell ref="I63:O63"/>
    <mergeCell ref="P63:V63"/>
    <mergeCell ref="W63:AC63"/>
    <mergeCell ref="A58:H58"/>
    <mergeCell ref="I58:O58"/>
    <mergeCell ref="P58:V58"/>
    <mergeCell ref="W58:AC58"/>
    <mergeCell ref="A59:H59"/>
    <mergeCell ref="I59:O59"/>
    <mergeCell ref="P59:V59"/>
    <mergeCell ref="W59:AC59"/>
    <mergeCell ref="A60:H60"/>
    <mergeCell ref="I60:O60"/>
    <mergeCell ref="P60:V60"/>
    <mergeCell ref="W60:AC60"/>
    <mergeCell ref="A55:H55"/>
    <mergeCell ref="I55:O55"/>
    <mergeCell ref="P55:V55"/>
    <mergeCell ref="W55:AC55"/>
    <mergeCell ref="A56:H56"/>
    <mergeCell ref="I56:O56"/>
    <mergeCell ref="P56:V56"/>
    <mergeCell ref="W56:AC56"/>
    <mergeCell ref="A57:H57"/>
    <mergeCell ref="I57:O57"/>
    <mergeCell ref="P57:V57"/>
    <mergeCell ref="W57:AC57"/>
    <mergeCell ref="A52:H52"/>
    <mergeCell ref="I52:O52"/>
    <mergeCell ref="P52:V52"/>
    <mergeCell ref="W52:AC52"/>
    <mergeCell ref="A53:H53"/>
    <mergeCell ref="I53:O53"/>
    <mergeCell ref="P53:V53"/>
    <mergeCell ref="W53:AC53"/>
    <mergeCell ref="A54:H54"/>
    <mergeCell ref="I54:O54"/>
    <mergeCell ref="P54:V54"/>
    <mergeCell ref="W54:AC54"/>
    <mergeCell ref="A90:H90"/>
    <mergeCell ref="I90:O90"/>
    <mergeCell ref="P90:V90"/>
    <mergeCell ref="W90:AC90"/>
    <mergeCell ref="A91:H91"/>
    <mergeCell ref="I91:O91"/>
    <mergeCell ref="P91:V91"/>
    <mergeCell ref="W91:AC91"/>
    <mergeCell ref="A92:H92"/>
    <mergeCell ref="I92:O92"/>
    <mergeCell ref="P92:V92"/>
    <mergeCell ref="W92:AC92"/>
    <mergeCell ref="A87:H87"/>
    <mergeCell ref="I87:O87"/>
    <mergeCell ref="P87:V87"/>
    <mergeCell ref="W87:AC87"/>
    <mergeCell ref="A88:H88"/>
    <mergeCell ref="I88:O88"/>
    <mergeCell ref="P88:V88"/>
    <mergeCell ref="W88:AC88"/>
    <mergeCell ref="A89:H89"/>
    <mergeCell ref="I89:O89"/>
    <mergeCell ref="P89:V89"/>
    <mergeCell ref="W89:AC89"/>
    <mergeCell ref="A84:H84"/>
    <mergeCell ref="I84:O84"/>
    <mergeCell ref="P84:V84"/>
    <mergeCell ref="W84:AC84"/>
    <mergeCell ref="A85:H85"/>
    <mergeCell ref="I85:O85"/>
    <mergeCell ref="P85:V85"/>
    <mergeCell ref="W85:AC85"/>
    <mergeCell ref="A86:H86"/>
    <mergeCell ref="I86:O86"/>
    <mergeCell ref="P86:V86"/>
    <mergeCell ref="W86:AC86"/>
    <mergeCell ref="A81:H81"/>
    <mergeCell ref="I81:O81"/>
    <mergeCell ref="P81:V81"/>
    <mergeCell ref="W81:AC81"/>
    <mergeCell ref="A82:H82"/>
    <mergeCell ref="I82:O82"/>
    <mergeCell ref="P82:V82"/>
    <mergeCell ref="W82:AC82"/>
    <mergeCell ref="A83:H83"/>
    <mergeCell ref="I83:O83"/>
    <mergeCell ref="P83:V83"/>
    <mergeCell ref="W83:AC83"/>
    <mergeCell ref="A78:H78"/>
    <mergeCell ref="I78:O78"/>
    <mergeCell ref="P78:V78"/>
    <mergeCell ref="W78:AC78"/>
    <mergeCell ref="A79:H79"/>
    <mergeCell ref="I79:O79"/>
    <mergeCell ref="P79:V79"/>
    <mergeCell ref="W79:AC79"/>
    <mergeCell ref="A80:H80"/>
    <mergeCell ref="I80:O80"/>
    <mergeCell ref="P80:V80"/>
    <mergeCell ref="W80:AC80"/>
    <mergeCell ref="A110:H110"/>
    <mergeCell ref="I110:O110"/>
    <mergeCell ref="P110:V110"/>
    <mergeCell ref="W110:AC110"/>
    <mergeCell ref="A73:H73"/>
    <mergeCell ref="I73:O73"/>
    <mergeCell ref="P73:V73"/>
    <mergeCell ref="W73:AC73"/>
    <mergeCell ref="A74:H74"/>
    <mergeCell ref="I74:O74"/>
    <mergeCell ref="P74:V74"/>
    <mergeCell ref="W74:AC74"/>
    <mergeCell ref="A75:H75"/>
    <mergeCell ref="I75:O75"/>
    <mergeCell ref="P75:V75"/>
    <mergeCell ref="W75:AC75"/>
    <mergeCell ref="A76:H76"/>
    <mergeCell ref="I76:O76"/>
    <mergeCell ref="P76:V76"/>
    <mergeCell ref="W76:AC76"/>
    <mergeCell ref="A77:H77"/>
    <mergeCell ref="I77:O77"/>
    <mergeCell ref="P77:V77"/>
    <mergeCell ref="W77:AC77"/>
    <mergeCell ref="A101:H101"/>
    <mergeCell ref="I101:O101"/>
    <mergeCell ref="P101:V101"/>
    <mergeCell ref="W101:AC101"/>
    <mergeCell ref="A103:H103"/>
    <mergeCell ref="I103:O103"/>
    <mergeCell ref="P103:V103"/>
    <mergeCell ref="W103:AC103"/>
    <mergeCell ref="A104:H104"/>
    <mergeCell ref="I104:O104"/>
    <mergeCell ref="P104:V104"/>
    <mergeCell ref="W104:AC104"/>
    <mergeCell ref="A105:H105"/>
    <mergeCell ref="I105:O105"/>
    <mergeCell ref="P105:V105"/>
    <mergeCell ref="W105:AC105"/>
    <mergeCell ref="A102:H102"/>
    <mergeCell ref="I102:O102"/>
    <mergeCell ref="P102:V102"/>
    <mergeCell ref="W102:AC102"/>
    <mergeCell ref="A107:H107"/>
    <mergeCell ref="I107:O107"/>
    <mergeCell ref="P107:V107"/>
    <mergeCell ref="W107:AC107"/>
    <mergeCell ref="A113:H113"/>
    <mergeCell ref="I113:O113"/>
    <mergeCell ref="P113:V113"/>
    <mergeCell ref="W113:AC113"/>
    <mergeCell ref="A111:H111"/>
    <mergeCell ref="I111:O111"/>
    <mergeCell ref="P111:V111"/>
    <mergeCell ref="W111:AC111"/>
    <mergeCell ref="A106:H106"/>
    <mergeCell ref="I106:O106"/>
    <mergeCell ref="P106:V106"/>
    <mergeCell ref="W106:AC106"/>
    <mergeCell ref="A112:H112"/>
    <mergeCell ref="I112:O112"/>
    <mergeCell ref="P112:V112"/>
    <mergeCell ref="W112:AC112"/>
    <mergeCell ref="A109:H109"/>
    <mergeCell ref="I109:O109"/>
    <mergeCell ref="P109:V109"/>
    <mergeCell ref="W109:AC109"/>
    <mergeCell ref="A108:H108"/>
    <mergeCell ref="I108:O108"/>
    <mergeCell ref="P108:V108"/>
    <mergeCell ref="W108:AC108"/>
    <mergeCell ref="A96:H96"/>
    <mergeCell ref="I96:O96"/>
    <mergeCell ref="P96:V96"/>
    <mergeCell ref="W96:AC96"/>
    <mergeCell ref="A99:H99"/>
    <mergeCell ref="I99:O99"/>
    <mergeCell ref="P99:V99"/>
    <mergeCell ref="W99:AC99"/>
    <mergeCell ref="A98:H98"/>
    <mergeCell ref="I98:O98"/>
    <mergeCell ref="P98:V98"/>
    <mergeCell ref="W98:AC98"/>
    <mergeCell ref="A9:H9"/>
    <mergeCell ref="I9:O9"/>
    <mergeCell ref="P9:V9"/>
    <mergeCell ref="W9:AC9"/>
    <mergeCell ref="A7:H7"/>
    <mergeCell ref="I7:O7"/>
    <mergeCell ref="P7:V7"/>
    <mergeCell ref="W7:AC7"/>
    <mergeCell ref="A100:H100"/>
    <mergeCell ref="I100:O100"/>
    <mergeCell ref="P100:V100"/>
    <mergeCell ref="W100:AC100"/>
    <mergeCell ref="A95:H95"/>
    <mergeCell ref="I95:O95"/>
    <mergeCell ref="P95:V95"/>
    <mergeCell ref="W95:AC95"/>
    <mergeCell ref="A94:H94"/>
    <mergeCell ref="I94:O94"/>
    <mergeCell ref="P94:V94"/>
    <mergeCell ref="W94:AC94"/>
    <mergeCell ref="A97:H97"/>
    <mergeCell ref="I97:O97"/>
    <mergeCell ref="P97:V97"/>
    <mergeCell ref="W97:AC97"/>
    <mergeCell ref="A13:H13"/>
    <mergeCell ref="I13:O13"/>
    <mergeCell ref="P13:V13"/>
    <mergeCell ref="W13:AC13"/>
    <mergeCell ref="A12:H12"/>
    <mergeCell ref="I12:O12"/>
    <mergeCell ref="P12:V12"/>
    <mergeCell ref="W12:AC12"/>
    <mergeCell ref="A6:H6"/>
    <mergeCell ref="I6:O6"/>
    <mergeCell ref="P6:V6"/>
    <mergeCell ref="W6:AC6"/>
    <mergeCell ref="A10:H10"/>
    <mergeCell ref="I10:O10"/>
    <mergeCell ref="P10:V10"/>
    <mergeCell ref="W10:AC10"/>
    <mergeCell ref="A8:H8"/>
    <mergeCell ref="I8:O8"/>
    <mergeCell ref="P8:V8"/>
    <mergeCell ref="W8:AC8"/>
    <mergeCell ref="A11:H11"/>
    <mergeCell ref="I11:O11"/>
    <mergeCell ref="P11:V11"/>
    <mergeCell ref="W11:AC11"/>
    <mergeCell ref="A15:H15"/>
    <mergeCell ref="I15:O15"/>
    <mergeCell ref="P15:V15"/>
    <mergeCell ref="W15:AC15"/>
    <mergeCell ref="A16:H16"/>
    <mergeCell ref="I16:O16"/>
    <mergeCell ref="P16:V16"/>
    <mergeCell ref="W16:AC16"/>
    <mergeCell ref="A17:H17"/>
    <mergeCell ref="I17:O17"/>
    <mergeCell ref="P17:V17"/>
    <mergeCell ref="W17:AC17"/>
    <mergeCell ref="A18:H18"/>
    <mergeCell ref="I18:O18"/>
    <mergeCell ref="P18:V18"/>
    <mergeCell ref="W18:AC18"/>
    <mergeCell ref="A19:H19"/>
    <mergeCell ref="I19:O19"/>
    <mergeCell ref="P19:V19"/>
    <mergeCell ref="W19:AC19"/>
    <mergeCell ref="A20:H20"/>
    <mergeCell ref="I20:O20"/>
    <mergeCell ref="P20:V20"/>
    <mergeCell ref="W20:AC20"/>
    <mergeCell ref="A24:H24"/>
    <mergeCell ref="I24:O24"/>
    <mergeCell ref="P24:V24"/>
    <mergeCell ref="W24:AC24"/>
    <mergeCell ref="A21:H21"/>
    <mergeCell ref="I21:O21"/>
    <mergeCell ref="P21:V21"/>
    <mergeCell ref="W21:AC21"/>
    <mergeCell ref="A22:H22"/>
    <mergeCell ref="I22:O22"/>
    <mergeCell ref="P22:V22"/>
    <mergeCell ref="W22:AC22"/>
    <mergeCell ref="A23:H23"/>
    <mergeCell ref="I23:O23"/>
    <mergeCell ref="P23:V23"/>
    <mergeCell ref="W23:AC23"/>
    <mergeCell ref="A28:H28"/>
    <mergeCell ref="I28:O28"/>
    <mergeCell ref="P28:V28"/>
    <mergeCell ref="W28:AC28"/>
    <mergeCell ref="A25:H25"/>
    <mergeCell ref="I25:O25"/>
    <mergeCell ref="P25:V25"/>
    <mergeCell ref="W25:AC25"/>
    <mergeCell ref="A26:H26"/>
    <mergeCell ref="I26:O26"/>
    <mergeCell ref="P26:V26"/>
    <mergeCell ref="W26:AC26"/>
    <mergeCell ref="A27:H27"/>
    <mergeCell ref="I27:O27"/>
    <mergeCell ref="P27:V27"/>
    <mergeCell ref="W27:AC27"/>
    <mergeCell ref="A115:H115"/>
    <mergeCell ref="I115:O115"/>
    <mergeCell ref="P115:V115"/>
    <mergeCell ref="W115:AC115"/>
    <mergeCell ref="A116:H116"/>
    <mergeCell ref="I116:O116"/>
    <mergeCell ref="P116:V116"/>
    <mergeCell ref="W116:AC116"/>
    <mergeCell ref="A117:H117"/>
    <mergeCell ref="I117:O117"/>
    <mergeCell ref="P117:V117"/>
    <mergeCell ref="W117:AC117"/>
    <mergeCell ref="A118:H118"/>
    <mergeCell ref="I118:O118"/>
    <mergeCell ref="P118:V118"/>
    <mergeCell ref="W118:AC118"/>
    <mergeCell ref="A119:H119"/>
    <mergeCell ref="I119:O119"/>
    <mergeCell ref="P119:V119"/>
    <mergeCell ref="W119:AC119"/>
    <mergeCell ref="A120:H120"/>
    <mergeCell ref="I120:O120"/>
    <mergeCell ref="P120:V120"/>
    <mergeCell ref="W120:AC120"/>
    <mergeCell ref="A121:H121"/>
    <mergeCell ref="I121:O121"/>
    <mergeCell ref="P121:V121"/>
    <mergeCell ref="W121:AC121"/>
    <mergeCell ref="A122:H122"/>
    <mergeCell ref="I122:O122"/>
    <mergeCell ref="P122:V122"/>
    <mergeCell ref="W122:AC122"/>
    <mergeCell ref="A123:H123"/>
    <mergeCell ref="I123:O123"/>
    <mergeCell ref="P123:V123"/>
    <mergeCell ref="W123:AC123"/>
    <mergeCell ref="A124:H124"/>
    <mergeCell ref="I124:O124"/>
    <mergeCell ref="P124:V124"/>
    <mergeCell ref="W124:AC124"/>
    <mergeCell ref="A125:H125"/>
    <mergeCell ref="I125:O125"/>
    <mergeCell ref="P125:V125"/>
    <mergeCell ref="W125:AC125"/>
    <mergeCell ref="A126:H126"/>
    <mergeCell ref="I126:O126"/>
    <mergeCell ref="P126:V126"/>
    <mergeCell ref="W126:AC126"/>
    <mergeCell ref="A127:H127"/>
    <mergeCell ref="I127:O127"/>
    <mergeCell ref="P127:V127"/>
    <mergeCell ref="W127:AC127"/>
    <mergeCell ref="A128:H128"/>
    <mergeCell ref="I128:O128"/>
    <mergeCell ref="P128:V128"/>
    <mergeCell ref="W128:AC128"/>
    <mergeCell ref="A129:H129"/>
    <mergeCell ref="I129:O129"/>
    <mergeCell ref="P129:V129"/>
    <mergeCell ref="W129:AC129"/>
    <mergeCell ref="A130:H130"/>
    <mergeCell ref="I130:O130"/>
    <mergeCell ref="P130:V130"/>
    <mergeCell ref="W130:AC130"/>
    <mergeCell ref="A131:H131"/>
    <mergeCell ref="I131:O131"/>
    <mergeCell ref="P131:V131"/>
    <mergeCell ref="W131:AC131"/>
    <mergeCell ref="A132:H132"/>
    <mergeCell ref="I132:O132"/>
    <mergeCell ref="P132:V132"/>
    <mergeCell ref="W132:AC132"/>
    <mergeCell ref="A133:H133"/>
    <mergeCell ref="I133:O133"/>
    <mergeCell ref="P133:V133"/>
    <mergeCell ref="W133:AC133"/>
    <mergeCell ref="A134:H134"/>
    <mergeCell ref="I134:O134"/>
    <mergeCell ref="P134:V134"/>
    <mergeCell ref="W134:AC134"/>
    <mergeCell ref="A135:H135"/>
    <mergeCell ref="I135:O135"/>
    <mergeCell ref="P135:V135"/>
    <mergeCell ref="W135:AC135"/>
    <mergeCell ref="A1:AC1"/>
    <mergeCell ref="I2:O2"/>
    <mergeCell ref="I5:O5"/>
    <mergeCell ref="I3:O3"/>
    <mergeCell ref="I4:O4"/>
    <mergeCell ref="A2:H2"/>
    <mergeCell ref="A3:H3"/>
    <mergeCell ref="A4:H4"/>
    <mergeCell ref="A5:H5"/>
    <mergeCell ref="P2:V2"/>
    <mergeCell ref="W2:AC2"/>
    <mergeCell ref="P3:V3"/>
    <mergeCell ref="W3:AC3"/>
    <mergeCell ref="P4:AC5"/>
  </mergeCells>
  <conditionalFormatting sqref="I22:O22">
    <cfRule type="expression" dxfId="266" priority="139">
      <formula>I21="Yes"</formula>
    </cfRule>
  </conditionalFormatting>
  <conditionalFormatting sqref="I42:O42">
    <cfRule type="expression" dxfId="265" priority="120">
      <formula>AND(I40="Yes",I41="Other")</formula>
    </cfRule>
  </conditionalFormatting>
  <conditionalFormatting sqref="P62:V62">
    <cfRule type="expression" dxfId="264" priority="87">
      <formula>P61="Yes"</formula>
    </cfRule>
  </conditionalFormatting>
  <conditionalFormatting sqref="W62:AC62">
    <cfRule type="expression" dxfId="263" priority="86">
      <formula>W61="Yes"</formula>
    </cfRule>
  </conditionalFormatting>
  <conditionalFormatting sqref="P80:V80">
    <cfRule type="expression" dxfId="262" priority="67">
      <formula>P79="Yes"</formula>
    </cfRule>
  </conditionalFormatting>
  <conditionalFormatting sqref="W80:AC80">
    <cfRule type="expression" dxfId="261" priority="66">
      <formula>W79="Yes"</formula>
    </cfRule>
  </conditionalFormatting>
  <conditionalFormatting sqref="P83:V83">
    <cfRule type="expression" dxfId="260" priority="63">
      <formula>P82="Yes"</formula>
    </cfRule>
  </conditionalFormatting>
  <conditionalFormatting sqref="W83:AC83">
    <cfRule type="expression" dxfId="259" priority="62">
      <formula>W82="Yes"</formula>
    </cfRule>
  </conditionalFormatting>
  <conditionalFormatting sqref="W87:AC87">
    <cfRule type="expression" dxfId="258" priority="54">
      <formula>AND(W82="Yes",W86="Other")</formula>
    </cfRule>
  </conditionalFormatting>
  <conditionalFormatting sqref="I101:O101">
    <cfRule type="expression" dxfId="257" priority="51">
      <formula>I100="Yes"</formula>
    </cfRule>
  </conditionalFormatting>
  <conditionalFormatting sqref="I106:O106">
    <cfRule type="expression" dxfId="256" priority="48">
      <formula>I103="Yes"</formula>
    </cfRule>
  </conditionalFormatting>
  <conditionalFormatting sqref="I108:O108">
    <cfRule type="expression" dxfId="255" priority="44">
      <formula>AND(I103="Yes",I107="Other")</formula>
    </cfRule>
  </conditionalFormatting>
  <conditionalFormatting sqref="P106:V106">
    <cfRule type="expression" dxfId="254" priority="33">
      <formula>P103="Yes"</formula>
    </cfRule>
  </conditionalFormatting>
  <conditionalFormatting sqref="I128:O128">
    <cfRule type="expression" dxfId="253" priority="22">
      <formula>I125="Yes"</formula>
    </cfRule>
  </conditionalFormatting>
  <conditionalFormatting sqref="P127:V127">
    <cfRule type="expression" dxfId="252" priority="10">
      <formula>AND(P125="Yes",P126="Other")</formula>
    </cfRule>
  </conditionalFormatting>
  <conditionalFormatting sqref="W127:AC127">
    <cfRule type="expression" dxfId="251" priority="9">
      <formula>AND(W125="Yes",W126="Other")</formula>
    </cfRule>
  </conditionalFormatting>
  <conditionalFormatting sqref="I23:O23">
    <cfRule type="expression" dxfId="250" priority="138">
      <formula>AND(I21="Yes",I22="Other")</formula>
    </cfRule>
  </conditionalFormatting>
  <conditionalFormatting sqref="I24:O24">
    <cfRule type="expression" dxfId="249" priority="137">
      <formula>I21="Yes"</formula>
    </cfRule>
  </conditionalFormatting>
  <conditionalFormatting sqref="I25:O25">
    <cfRule type="expression" dxfId="248" priority="136">
      <formula>I21="Yes"</formula>
    </cfRule>
  </conditionalFormatting>
  <conditionalFormatting sqref="P22:V22">
    <cfRule type="expression" dxfId="247" priority="131">
      <formula>P21="Yes"</formula>
    </cfRule>
  </conditionalFormatting>
  <conditionalFormatting sqref="W22:AC22">
    <cfRule type="expression" dxfId="246" priority="130">
      <formula>W21="Yes"</formula>
    </cfRule>
  </conditionalFormatting>
  <conditionalFormatting sqref="P23:V23">
    <cfRule type="expression" dxfId="245" priority="129">
      <formula>AND(P21="Yes",P22="Other")</formula>
    </cfRule>
  </conditionalFormatting>
  <conditionalFormatting sqref="W23:AC23">
    <cfRule type="expression" dxfId="244" priority="128">
      <formula>AND(W21="Yes",W22="Other")</formula>
    </cfRule>
  </conditionalFormatting>
  <conditionalFormatting sqref="P24:V24">
    <cfRule type="expression" dxfId="243" priority="127">
      <formula>P21="Yes"</formula>
    </cfRule>
  </conditionalFormatting>
  <conditionalFormatting sqref="W24:AC24">
    <cfRule type="expression" dxfId="242" priority="126">
      <formula>W21="Yes"</formula>
    </cfRule>
  </conditionalFormatting>
  <conditionalFormatting sqref="P25:V25">
    <cfRule type="expression" dxfId="241" priority="125">
      <formula>P21="Yes"</formula>
    </cfRule>
  </conditionalFormatting>
  <conditionalFormatting sqref="W25:AC25">
    <cfRule type="expression" dxfId="240" priority="124">
      <formula>W21="Yes"</formula>
    </cfRule>
  </conditionalFormatting>
  <conditionalFormatting sqref="I38:O38">
    <cfRule type="expression" dxfId="239" priority="123">
      <formula>I37="Yes"</formula>
    </cfRule>
  </conditionalFormatting>
  <conditionalFormatting sqref="I39:O39">
    <cfRule type="expression" dxfId="238" priority="122">
      <formula>I37="Yes"</formula>
    </cfRule>
  </conditionalFormatting>
  <conditionalFormatting sqref="I41:O41">
    <cfRule type="expression" dxfId="237" priority="121">
      <formula>I40="Yes"</formula>
    </cfRule>
  </conditionalFormatting>
  <conditionalFormatting sqref="I43:O43">
    <cfRule type="expression" dxfId="236" priority="119">
      <formula>I40="Yes"</formula>
    </cfRule>
  </conditionalFormatting>
  <conditionalFormatting sqref="I44:O44">
    <cfRule type="expression" dxfId="235" priority="118">
      <formula>I40="Yes"</formula>
    </cfRule>
  </conditionalFormatting>
  <conditionalFormatting sqref="I45:O45">
    <cfRule type="expression" dxfId="234" priority="117">
      <formula>AND(I40="Yes",I44="Other")</formula>
    </cfRule>
  </conditionalFormatting>
  <conditionalFormatting sqref="I46:O46">
    <cfRule type="expression" dxfId="233" priority="116">
      <formula>I40="Yes"</formula>
    </cfRule>
  </conditionalFormatting>
  <conditionalFormatting sqref="P38:V38">
    <cfRule type="expression" dxfId="232" priority="115">
      <formula>P37="Yes"</formula>
    </cfRule>
  </conditionalFormatting>
  <conditionalFormatting sqref="W38:AC38">
    <cfRule type="expression" dxfId="231" priority="114">
      <formula>W37="Yes"</formula>
    </cfRule>
  </conditionalFormatting>
  <conditionalFormatting sqref="P39:V39">
    <cfRule type="expression" dxfId="230" priority="113">
      <formula>P37="Yes"</formula>
    </cfRule>
  </conditionalFormatting>
  <conditionalFormatting sqref="W39:AC39">
    <cfRule type="expression" dxfId="229" priority="112">
      <formula>W37="Yes"</formula>
    </cfRule>
  </conditionalFormatting>
  <conditionalFormatting sqref="P41:V41">
    <cfRule type="expression" dxfId="228" priority="111">
      <formula>P40="Yes"</formula>
    </cfRule>
  </conditionalFormatting>
  <conditionalFormatting sqref="W41:AC41">
    <cfRule type="expression" dxfId="227" priority="110">
      <formula>W40="Yes"</formula>
    </cfRule>
  </conditionalFormatting>
  <conditionalFormatting sqref="P42:V42">
    <cfRule type="expression" dxfId="226" priority="109">
      <formula>AND(P40="Yes",P41="Other")</formula>
    </cfRule>
  </conditionalFormatting>
  <conditionalFormatting sqref="W42:AC42">
    <cfRule type="expression" dxfId="225" priority="108">
      <formula>AND(W40="Yes",W41="Other")</formula>
    </cfRule>
  </conditionalFormatting>
  <conditionalFormatting sqref="P43:V43">
    <cfRule type="expression" dxfId="224" priority="107">
      <formula>P40="Yes"</formula>
    </cfRule>
  </conditionalFormatting>
  <conditionalFormatting sqref="W43:AC43">
    <cfRule type="expression" dxfId="223" priority="106">
      <formula>W40="Yes"</formula>
    </cfRule>
  </conditionalFormatting>
  <conditionalFormatting sqref="P44:V44">
    <cfRule type="expression" dxfId="222" priority="105">
      <formula>P40="Yes"</formula>
    </cfRule>
  </conditionalFormatting>
  <conditionalFormatting sqref="W44:AC44">
    <cfRule type="expression" dxfId="221" priority="104">
      <formula>W40="Yes"</formula>
    </cfRule>
  </conditionalFormatting>
  <conditionalFormatting sqref="P45:V45">
    <cfRule type="expression" dxfId="220" priority="103">
      <formula>AND(P40="Yes",P44="Other")</formula>
    </cfRule>
  </conditionalFormatting>
  <conditionalFormatting sqref="W45:AC45">
    <cfRule type="expression" dxfId="219" priority="102">
      <formula>AND(W40="Yes",W44="Other")</formula>
    </cfRule>
  </conditionalFormatting>
  <conditionalFormatting sqref="P46:V46">
    <cfRule type="expression" dxfId="218" priority="101">
      <formula>P40="Yes"</formula>
    </cfRule>
  </conditionalFormatting>
  <conditionalFormatting sqref="W46:AC46">
    <cfRule type="expression" dxfId="217" priority="100">
      <formula>W40="Yes"</formula>
    </cfRule>
  </conditionalFormatting>
  <conditionalFormatting sqref="I59:O59">
    <cfRule type="expression" dxfId="216" priority="99">
      <formula>I58="Yes"</formula>
    </cfRule>
  </conditionalFormatting>
  <conditionalFormatting sqref="I60:O60">
    <cfRule type="expression" dxfId="215" priority="98">
      <formula>I58="Yes"</formula>
    </cfRule>
  </conditionalFormatting>
  <conditionalFormatting sqref="I62:O62">
    <cfRule type="expression" dxfId="214" priority="97">
      <formula>I61="Yes"</formula>
    </cfRule>
  </conditionalFormatting>
  <conditionalFormatting sqref="I63:O63">
    <cfRule type="expression" dxfId="213" priority="96">
      <formula>AND(I61="Yes",I62="Other")</formula>
    </cfRule>
  </conditionalFormatting>
  <conditionalFormatting sqref="I64:O64">
    <cfRule type="expression" dxfId="212" priority="95">
      <formula>I61="Yes"</formula>
    </cfRule>
  </conditionalFormatting>
  <conditionalFormatting sqref="I65:O65">
    <cfRule type="expression" dxfId="211" priority="94">
      <formula>I61="Yes"</formula>
    </cfRule>
  </conditionalFormatting>
  <conditionalFormatting sqref="I66:O66">
    <cfRule type="expression" dxfId="210" priority="93">
      <formula>AND(I61="Yes",I65="Other")</formula>
    </cfRule>
  </conditionalFormatting>
  <conditionalFormatting sqref="I67:O67">
    <cfRule type="expression" dxfId="209" priority="92">
      <formula>I61="Yes"</formula>
    </cfRule>
  </conditionalFormatting>
  <conditionalFormatting sqref="P59:V59">
    <cfRule type="expression" dxfId="208" priority="91">
      <formula>P58="Yes"</formula>
    </cfRule>
  </conditionalFormatting>
  <conditionalFormatting sqref="W59:AC59">
    <cfRule type="expression" dxfId="207" priority="90">
      <formula>W58="Yes"</formula>
    </cfRule>
  </conditionalFormatting>
  <conditionalFormatting sqref="P60:V60">
    <cfRule type="expression" dxfId="206" priority="89">
      <formula>P58="Yes"</formula>
    </cfRule>
  </conditionalFormatting>
  <conditionalFormatting sqref="W60:AC60">
    <cfRule type="expression" dxfId="205" priority="88">
      <formula>W58="Yes"</formula>
    </cfRule>
  </conditionalFormatting>
  <conditionalFormatting sqref="P63:V63">
    <cfRule type="expression" dxfId="204" priority="85">
      <formula>AND(P61="Yes",P62="Other")</formula>
    </cfRule>
  </conditionalFormatting>
  <conditionalFormatting sqref="W63:AC63">
    <cfRule type="expression" dxfId="203" priority="84">
      <formula>AND(W61="Yes",W62="Other")</formula>
    </cfRule>
  </conditionalFormatting>
  <conditionalFormatting sqref="P64:V64">
    <cfRule type="expression" dxfId="202" priority="83">
      <formula>P61="Yes"</formula>
    </cfRule>
  </conditionalFormatting>
  <conditionalFormatting sqref="W64:AC64">
    <cfRule type="expression" dxfId="201" priority="82">
      <formula>W61="Yes"</formula>
    </cfRule>
  </conditionalFormatting>
  <conditionalFormatting sqref="P65:V65">
    <cfRule type="expression" dxfId="200" priority="81">
      <formula>P61="Yes"</formula>
    </cfRule>
  </conditionalFormatting>
  <conditionalFormatting sqref="W65:AC65">
    <cfRule type="expression" dxfId="199" priority="80">
      <formula>W61="Yes"</formula>
    </cfRule>
  </conditionalFormatting>
  <conditionalFormatting sqref="P66:V66">
    <cfRule type="expression" dxfId="198" priority="79">
      <formula>AND(P61="Yes",P65="Other")</formula>
    </cfRule>
  </conditionalFormatting>
  <conditionalFormatting sqref="W66:AC66">
    <cfRule type="expression" dxfId="197" priority="78">
      <formula>AND(W61="Yes",W65="Other")</formula>
    </cfRule>
  </conditionalFormatting>
  <conditionalFormatting sqref="P67:V67">
    <cfRule type="expression" dxfId="196" priority="77">
      <formula>P61="Yes"</formula>
    </cfRule>
  </conditionalFormatting>
  <conditionalFormatting sqref="W67:AC67">
    <cfRule type="expression" dxfId="195" priority="76">
      <formula>W61="Yes"</formula>
    </cfRule>
  </conditionalFormatting>
  <conditionalFormatting sqref="I80:O80">
    <cfRule type="expression" dxfId="194" priority="75">
      <formula>I79="Yes"</formula>
    </cfRule>
  </conditionalFormatting>
  <conditionalFormatting sqref="I81:O81">
    <cfRule type="expression" dxfId="193" priority="74">
      <formula>I79="Yes"</formula>
    </cfRule>
  </conditionalFormatting>
  <conditionalFormatting sqref="I83:O83">
    <cfRule type="expression" dxfId="192" priority="73">
      <formula>I82="Yes"</formula>
    </cfRule>
  </conditionalFormatting>
  <conditionalFormatting sqref="I84:O84">
    <cfRule type="expression" dxfId="191" priority="72">
      <formula>AND(I82="Yes",I83="Other")</formula>
    </cfRule>
  </conditionalFormatting>
  <conditionalFormatting sqref="I85:O85">
    <cfRule type="expression" dxfId="190" priority="71">
      <formula>I82="Yes"</formula>
    </cfRule>
  </conditionalFormatting>
  <conditionalFormatting sqref="I86:O86">
    <cfRule type="expression" dxfId="189" priority="70">
      <formula>I82="Yes"</formula>
    </cfRule>
  </conditionalFormatting>
  <conditionalFormatting sqref="I87:O87">
    <cfRule type="expression" dxfId="188" priority="69">
      <formula>AND(I82="Yes",I86="Other")</formula>
    </cfRule>
  </conditionalFormatting>
  <conditionalFormatting sqref="I88:O88">
    <cfRule type="expression" dxfId="187" priority="68">
      <formula>I82="Yes"</formula>
    </cfRule>
  </conditionalFormatting>
  <conditionalFormatting sqref="P81:V81">
    <cfRule type="expression" dxfId="186" priority="65">
      <formula>P79="Yes"</formula>
    </cfRule>
  </conditionalFormatting>
  <conditionalFormatting sqref="W81:AC81">
    <cfRule type="expression" dxfId="185" priority="64">
      <formula>W79="Yes"</formula>
    </cfRule>
  </conditionalFormatting>
  <conditionalFormatting sqref="P84:V84">
    <cfRule type="expression" dxfId="184" priority="61">
      <formula>AND(P82="Yes",P83="Other")</formula>
    </cfRule>
  </conditionalFormatting>
  <conditionalFormatting sqref="W84:AC84">
    <cfRule type="expression" dxfId="183" priority="60">
      <formula>AND(W82="Yes",W83="Other")</formula>
    </cfRule>
  </conditionalFormatting>
  <conditionalFormatting sqref="P85:V85">
    <cfRule type="expression" dxfId="182" priority="59">
      <formula>P82="Yes"</formula>
    </cfRule>
  </conditionalFormatting>
  <conditionalFormatting sqref="W85:AC85">
    <cfRule type="expression" dxfId="181" priority="58">
      <formula>W82="Yes"</formula>
    </cfRule>
  </conditionalFormatting>
  <conditionalFormatting sqref="P86:V86">
    <cfRule type="expression" dxfId="180" priority="57">
      <formula>P82="Yes"</formula>
    </cfRule>
  </conditionalFormatting>
  <conditionalFormatting sqref="W86:AC86">
    <cfRule type="expression" dxfId="179" priority="56">
      <formula>W82="Yes"</formula>
    </cfRule>
  </conditionalFormatting>
  <conditionalFormatting sqref="P87:V87">
    <cfRule type="expression" dxfId="178" priority="55">
      <formula>AND(P82="Yes",P86="Other")</formula>
    </cfRule>
  </conditionalFormatting>
  <conditionalFormatting sqref="P88:V88">
    <cfRule type="expression" dxfId="177" priority="53">
      <formula>P82="Yes"</formula>
    </cfRule>
  </conditionalFormatting>
  <conditionalFormatting sqref="W88:AC88">
    <cfRule type="expression" dxfId="176" priority="52">
      <formula>W82="Yes"</formula>
    </cfRule>
  </conditionalFormatting>
  <conditionalFormatting sqref="I102:O102">
    <cfRule type="expression" dxfId="175" priority="50">
      <formula>I100="Yes"</formula>
    </cfRule>
  </conditionalFormatting>
  <conditionalFormatting sqref="I104:O104">
    <cfRule type="expression" dxfId="174" priority="49">
      <formula>I103="Yes"</formula>
    </cfRule>
  </conditionalFormatting>
  <conditionalFormatting sqref="I107:O107">
    <cfRule type="expression" dxfId="173" priority="47">
      <formula>I103="Yes"</formula>
    </cfRule>
  </conditionalFormatting>
  <conditionalFormatting sqref="I109:O109">
    <cfRule type="expression" dxfId="172" priority="46">
      <formula>I103="Yes"</formula>
    </cfRule>
  </conditionalFormatting>
  <conditionalFormatting sqref="I105:O105">
    <cfRule type="expression" dxfId="171" priority="45">
      <formula>AND(I103="Yes",I104="Other")</formula>
    </cfRule>
  </conditionalFormatting>
  <conditionalFormatting sqref="P101:V101">
    <cfRule type="expression" dxfId="170" priority="43">
      <formula>P100="Yes"</formula>
    </cfRule>
  </conditionalFormatting>
  <conditionalFormatting sqref="W101:AC101">
    <cfRule type="expression" dxfId="169" priority="42">
      <formula>W100="Yes"</formula>
    </cfRule>
  </conditionalFormatting>
  <conditionalFormatting sqref="P102:V102">
    <cfRule type="expression" dxfId="168" priority="41">
      <formula>P100="Yes"</formula>
    </cfRule>
  </conditionalFormatting>
  <conditionalFormatting sqref="W102:AC102">
    <cfRule type="expression" dxfId="167" priority="40">
      <formula>W100="Yes"</formula>
    </cfRule>
  </conditionalFormatting>
  <conditionalFormatting sqref="P104:V104">
    <cfRule type="expression" dxfId="166" priority="37">
      <formula>P103="Yes"</formula>
    </cfRule>
  </conditionalFormatting>
  <conditionalFormatting sqref="W104:AC104">
    <cfRule type="expression" dxfId="165" priority="36">
      <formula>W103="Yes"</formula>
    </cfRule>
  </conditionalFormatting>
  <conditionalFormatting sqref="P105:V105">
    <cfRule type="expression" dxfId="164" priority="35">
      <formula>AND(P103="Yes",P104="Other")</formula>
    </cfRule>
  </conditionalFormatting>
  <conditionalFormatting sqref="W105:AC105">
    <cfRule type="expression" dxfId="163" priority="34">
      <formula>AND(W103="Yes",W104="Other")</formula>
    </cfRule>
  </conditionalFormatting>
  <conditionalFormatting sqref="W106:AC106">
    <cfRule type="expression" dxfId="162" priority="32">
      <formula>W103="Yes"</formula>
    </cfRule>
  </conditionalFormatting>
  <conditionalFormatting sqref="P107:V107">
    <cfRule type="expression" dxfId="161" priority="31">
      <formula>P103="Yes"</formula>
    </cfRule>
  </conditionalFormatting>
  <conditionalFormatting sqref="W107:AC107">
    <cfRule type="expression" dxfId="160" priority="30">
      <formula>W103="Yes"</formula>
    </cfRule>
  </conditionalFormatting>
  <conditionalFormatting sqref="P108:V108">
    <cfRule type="expression" dxfId="159" priority="29">
      <formula>AND(P103="Yes",P107="Other")</formula>
    </cfRule>
  </conditionalFormatting>
  <conditionalFormatting sqref="W108:AC108">
    <cfRule type="expression" dxfId="158" priority="28">
      <formula>AND(W103="Yes",W107="Other")</formula>
    </cfRule>
  </conditionalFormatting>
  <conditionalFormatting sqref="P109:V109">
    <cfRule type="expression" dxfId="157" priority="27">
      <formula>P103="Yes"</formula>
    </cfRule>
  </conditionalFormatting>
  <conditionalFormatting sqref="W109:AC109">
    <cfRule type="expression" dxfId="156" priority="26">
      <formula>W103="Yes"</formula>
    </cfRule>
  </conditionalFormatting>
  <conditionalFormatting sqref="I123:O123">
    <cfRule type="expression" dxfId="155" priority="25">
      <formula>I122="Yes"</formula>
    </cfRule>
  </conditionalFormatting>
  <conditionalFormatting sqref="I124:O124">
    <cfRule type="expression" dxfId="154" priority="24">
      <formula>I122="Yes"</formula>
    </cfRule>
  </conditionalFormatting>
  <conditionalFormatting sqref="I126:O126">
    <cfRule type="expression" dxfId="153" priority="23">
      <formula>I125="Yes"</formula>
    </cfRule>
  </conditionalFormatting>
  <conditionalFormatting sqref="I129:O129">
    <cfRule type="expression" dxfId="152" priority="21">
      <formula>I125="Yes"</formula>
    </cfRule>
  </conditionalFormatting>
  <conditionalFormatting sqref="I131:O131">
    <cfRule type="expression" dxfId="151" priority="20">
      <formula>I125="Yes"</formula>
    </cfRule>
  </conditionalFormatting>
  <conditionalFormatting sqref="I127:O127">
    <cfRule type="expression" dxfId="150" priority="19">
      <formula>AND(I125="Yes",I126="Other")</formula>
    </cfRule>
  </conditionalFormatting>
  <conditionalFormatting sqref="I130:O130">
    <cfRule type="expression" dxfId="149" priority="18">
      <formula>AND(I125="Yes",I129="Other")</formula>
    </cfRule>
  </conditionalFormatting>
  <conditionalFormatting sqref="P123:V123">
    <cfRule type="expression" dxfId="148" priority="16">
      <formula>P122="Yes"</formula>
    </cfRule>
  </conditionalFormatting>
  <conditionalFormatting sqref="W123:AC123">
    <cfRule type="expression" dxfId="147" priority="15">
      <formula>W122="Yes"</formula>
    </cfRule>
  </conditionalFormatting>
  <conditionalFormatting sqref="P124:V124">
    <cfRule type="expression" dxfId="146" priority="14">
      <formula>P122="Yes"</formula>
    </cfRule>
  </conditionalFormatting>
  <conditionalFormatting sqref="W124:AC124">
    <cfRule type="expression" dxfId="145" priority="13">
      <formula>W122="Yes"</formula>
    </cfRule>
  </conditionalFormatting>
  <conditionalFormatting sqref="P126:V126">
    <cfRule type="expression" dxfId="144" priority="12">
      <formula>P125="Yes"</formula>
    </cfRule>
  </conditionalFormatting>
  <conditionalFormatting sqref="W126:AC126">
    <cfRule type="expression" dxfId="143" priority="11">
      <formula>W125="Yes"</formula>
    </cfRule>
  </conditionalFormatting>
  <conditionalFormatting sqref="P128:V128">
    <cfRule type="expression" dxfId="142" priority="8">
      <formula>P125="Yes"</formula>
    </cfRule>
  </conditionalFormatting>
  <conditionalFormatting sqref="W128:AC128">
    <cfRule type="expression" dxfId="141" priority="7">
      <formula>W125="Yes"</formula>
    </cfRule>
  </conditionalFormatting>
  <conditionalFormatting sqref="P129:V129">
    <cfRule type="expression" dxfId="140" priority="6">
      <formula>P125="Yes"</formula>
    </cfRule>
  </conditionalFormatting>
  <conditionalFormatting sqref="W129:AC129">
    <cfRule type="expression" dxfId="139" priority="5">
      <formula>W125="Yes"</formula>
    </cfRule>
  </conditionalFormatting>
  <conditionalFormatting sqref="P130:V130">
    <cfRule type="expression" dxfId="138" priority="4">
      <formula>AND(P125="Yes",P129="Other")</formula>
    </cfRule>
  </conditionalFormatting>
  <conditionalFormatting sqref="W130:AC130">
    <cfRule type="expression" dxfId="137" priority="3">
      <formula>AND(W125="Yes",W129="Other")</formula>
    </cfRule>
  </conditionalFormatting>
  <conditionalFormatting sqref="P131:V131">
    <cfRule type="expression" dxfId="136" priority="2">
      <formula>P125="Yes"</formula>
    </cfRule>
  </conditionalFormatting>
  <conditionalFormatting sqref="W131:AC131">
    <cfRule type="expression" dxfId="135" priority="1">
      <formula>W125="Yes"</formula>
    </cfRule>
  </conditionalFormatting>
  <dataValidations count="21">
    <dataValidation type="list" allowBlank="1" showInputMessage="1" showErrorMessage="1" errorTitle="For &quot;Yes&quot; Only" error="You may only select the pay frequency from the dropdown list if the asset is periodically making payments." promptTitle="For &quot;Yes&quot; Only" prompt="Select the pay frequency from the dropdown list if the asset is periodically making payments. " sqref="I107:O107">
      <formula1>IF($I$103="Yes",Line_3_Pay_Period,0)</formula1>
    </dataValidation>
    <dataValidation type="list" allowBlank="1" showInputMessage="1" showErrorMessage="1" errorTitle="For &quot;Yes&quot; Only" error="You may only select the pay frequency from the dropdown list if the asset is periodically making payments." promptTitle="For &quot;Yes&quot; Only" prompt="Select the pay frequency from the dropdown list if the asset is periodically making payments. " sqref="I86:O86 I65:AC65">
      <formula1>IF(I61="Yes",Line_3_Pay_Period,0)</formula1>
    </dataValidation>
    <dataValidation type="list" showInputMessage="1" showErrorMessage="1" errorTitle="For &quot;Yes&quot; Only" error="You may only select the pay frequency from the dropdown list if the asset is periodically making payments." promptTitle="For &quot;Yes&quot; Only" prompt="Select the pay frequency from the dropdown list if the asset is periodically making payments. " sqref="I62:O62 I22:V22 I126:AC126 I41:AC41">
      <formula1>IF(I21="Yes",Line_3_Pay_Period,0)</formula1>
    </dataValidation>
    <dataValidation type="list" showInputMessage="1" showErrorMessage="1" errorTitle="For &quot;Yes&quot; Only" error="You may only select the pay frequency from the dropdown list if the asset is periodically making payments." promptTitle="For &quot;Yes&quot; Only" prompt="Select the pay frequency from the dropdown list if the asset is periodically making payments. " sqref="I104:O104">
      <formula1>IF($I$103="Yes",Line_3_Pay_Period,0)</formula1>
    </dataValidation>
    <dataValidation type="custom" showInputMessage="1" showErrorMessage="1" errorTitle="For &quot;Other&quot; Only" error="You may only enter data in this cell if current pay frequency has been set to &quot;Other.&quot;" promptTitle="For &quot;Other&quot; Only" prompt="Enter data in this cell if current pay frequency has been set to &quot;Other.&quot;" sqref="I23:V23 I127:AC127 I42:AC42">
      <formula1>AND(I21="Yes",I22="Other")</formula1>
    </dataValidation>
    <dataValidation type="list" allowBlank="1" showInputMessage="1" showErrorMessage="1" sqref="I122:AC122 I11:AC11 I100:AC100 I58:AC58 I79:AC79 I37:AC37">
      <formula1>Line_3_Cashed</formula1>
    </dataValidation>
    <dataValidation type="custom" showInputMessage="1" showErrorMessage="1" errorTitle="For &quot;Other&quot; Only" error="You may only enter data in this cell if current pay frequency has been set to &quot;Other.&quot;" promptTitle="For &quot;Other&quot; Only" prompt="Enter data in this cell if current pay frequency has been set to &quot;Other.&quot;" sqref="I84:AC84 I105:AC105 W23:AC23 I63:AC63">
      <formula1>AND(I21="Yes",I22="Other")</formula1>
    </dataValidation>
    <dataValidation type="custom" showInputMessage="1" showErrorMessage="1" errorTitle="For &quot;Other&quot; Only" error="You may only enter data in this cell if current withdrawal frequency has been set to &quot;Other.&quot;" promptTitle="For &quot;Other&quot; Only" prompt="Enter data in this cell if current withdrawal frequency has been set to &quot;Other.&quot;" sqref="I87:AC87 I108:AC108 I66:AC66">
      <formula1>AND(I61="Yes",I65="Other")</formula1>
    </dataValidation>
    <dataValidation type="list" allowBlank="1" showInputMessage="1" showErrorMessage="1" sqref="I125:AC125 I21:AC21 I40:AC40 I61:AC61 I82:AC82 I103:AC103">
      <formula1>Line_3_Paying</formula1>
    </dataValidation>
    <dataValidation type="custom" showInputMessage="1" showErrorMessage="1" errorTitle="For &quot;Yes&quot; Only" error="You may only enter data in this cell if the asset can be converted to cash." promptTitle="For &quot;Yes&quot; Only" prompt="Enter data in this cell if the asset can be converted to cash." sqref="I123:AC123 I38:AC38 I59:AC59 I80:AC80 I101:AC101">
      <formula1>I37="Yes"</formula1>
    </dataValidation>
    <dataValidation type="custom" showInputMessage="1" showErrorMessage="1" errorTitle="For &quot;Yes&quot; Only" error="You may only enter data in this cell if the asset can be converted to cash." promptTitle="For &quot;Yes&quot; Only" prompt="Enter data in this cell if the asset can be converted to cash." sqref="I124:AC124 I39:AC39 I60:AC60 I81:AC81 I102:AC102">
      <formula1>I37="Yes"</formula1>
    </dataValidation>
    <dataValidation type="custom" showInputMessage="1" showErrorMessage="1" errorTitle="For &quot;Yes&quot; Only" error="You may only enter data in this cell if the asset is periodically making payments. " promptTitle="For &quot;Yes&quot; Only" prompt="Enter data in this cell if the asset is periodically making payments." sqref="I128:AC128 I24:AC24 I43:AC43 I64:AC64 I85:AC85 I106:AC106">
      <formula1>I21="Yes"</formula1>
    </dataValidation>
    <dataValidation type="custom" showInputMessage="1" showErrorMessage="1" errorTitle="For &quot;Yes&quot; Only" error="You may only enter data in this cell if the asset is periodically being withdrawn. " promptTitle="For &quot;Yes&quot; Only" prompt="Enter data in this cell if the asset is periodically being withdrawn." sqref="I131:AC131 I46:AC46 I67:AC67 I88:AC88 I109:AC109">
      <formula1>I40="Yes"</formula1>
    </dataValidation>
    <dataValidation type="list" showInputMessage="1" showErrorMessage="1" errorTitle="For &quot;Yes&quot; Only" error="You may only select the pay frequency from the dropdown list if the asset is periodically making payments." promptTitle="For &quot;Yes&quot; Only" prompt="Select the pay frequency from the dropdown list if the asset is periodically making payments. " sqref="P107:AC107 P86:AC86">
      <formula1>IF(P82="Yes",Line_3_Pay_Period,0)</formula1>
    </dataValidation>
    <dataValidation type="list" showInputMessage="1" showErrorMessage="1" errorTitle="For &quot;Yes&quot; Only" error="You may only select the pay frequency from the dropdown list if the asset is periodically making payments." promptTitle="For &quot;Yes&quot; Only" prompt="Select the pay frequency from the dropdown list if the asset is periodically making payments. " sqref="I83:AC83 P104:AC104 P62:AC62">
      <formula1>IF(I61="Yes",Line_3_Pay_Period,0)</formula1>
    </dataValidation>
    <dataValidation type="list" allowBlank="1" showInputMessage="1" showErrorMessage="1" sqref="I121:AC121 I36:AC36">
      <formula1>Line_3_Access</formula1>
    </dataValidation>
    <dataValidation type="list" allowBlank="1" showInputMessage="1" showErrorMessage="1" errorTitle="For &quot;Yes&quot; Only" error="You may only select the pay frequency from the dropdown list if the asset is periodically making payments." promptTitle="For &quot;Yes&quot; Only" prompt="Select the pay frequency from the dropdown list if the asset is periodically making payments. " sqref="I129:AC129 I44:AC44">
      <formula1>IF(I40="Yes",Line_3_Pay_Period,0)</formula1>
    </dataValidation>
    <dataValidation type="list" showInputMessage="1" showErrorMessage="1" errorTitle="For &quot;Yes&quot; Only" error="You may only select the pay frequency from the dropdown list if the asset is periodically making payments." promptTitle="For &quot;Yes&quot; Only" prompt="Select the pay frequency from the dropdown list if the asset is periodically making payments. " sqref="W22:AC22">
      <formula1>IF($I$21="Yes",Line_3_Pay_Period,0)</formula1>
    </dataValidation>
    <dataValidation type="custom" showInputMessage="1" showErrorMessage="1" errorTitle="For &quot;Yes&quot; Only" error="You may only enter data in this cell if the asset is periodically making payments. " promptTitle="For &quot;Yes&quot; Only" prompt="Enter data in this cell if the asset is periodically making payments." sqref="I25:AC25">
      <formula1>I21="Yes"</formula1>
    </dataValidation>
    <dataValidation type="custom" showInputMessage="1" showErrorMessage="1" errorTitle="For &quot;Other&quot; Only" error="You may only enter data in this cell if current withdrawal frequency has been set to &quot;Other.&quot;" promptTitle="For &quot;Other&quot; Only" prompt="Enter data in this cell if current withdrawal frequency has been set to &quot;Other.&quot;" sqref="I130:AC130 I45:AC45">
      <formula1>AND(I40="Yes",I44="Other")</formula1>
    </dataValidation>
    <dataValidation type="list" allowBlank="1" showInputMessage="1" showErrorMessage="1" sqref="I8:AC8">
      <formula1>Line_3_Account</formula1>
    </dataValidation>
  </dataValidations>
  <printOptions horizontalCentered="1"/>
  <pageMargins left="0.25" right="0.25" top="0.5" bottom="0.25" header="0.3" footer="0.25"/>
  <pageSetup fitToWidth="0" fitToHeight="0" orientation="landscape" r:id="rId1"/>
  <headerFooter>
    <oddHeader>&amp;C&amp;"-,Bold"&amp;K01+014Line 3</oddHeader>
  </headerFooter>
  <rowBreaks count="3" manualBreakCount="3">
    <brk id="29" max="16383" man="1"/>
    <brk id="72" max="16383" man="1"/>
    <brk id="114" max="16383" man="1"/>
  </rowBreaks>
  <tableParts count="5">
    <tablePart r:id="rId2"/>
    <tablePart r:id="rId3"/>
    <tablePart r:id="rId4"/>
    <tablePart r:id="rId5"/>
    <tablePart r:id="rId6"/>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AP91"/>
  <sheetViews>
    <sheetView showGridLines="0" showRowColHeaders="0" showRuler="0" zoomScaleNormal="100" workbookViewId="0">
      <selection activeCell="I3" sqref="I3:O3"/>
    </sheetView>
  </sheetViews>
  <sheetFormatPr defaultColWidth="9.140625" defaultRowHeight="12.95" customHeight="1" x14ac:dyDescent="0.2"/>
  <cols>
    <col min="1" max="7" width="3.7109375" style="1" customWidth="1"/>
    <col min="8" max="8" width="5.5703125" style="1" customWidth="1"/>
    <col min="9" max="36" width="3.42578125" style="1" customWidth="1"/>
    <col min="37" max="37" width="12.7109375" style="1" hidden="1" customWidth="1"/>
    <col min="38" max="42" width="9.140625" style="1" hidden="1" customWidth="1"/>
    <col min="43" max="43" width="12.7109375" style="1" customWidth="1"/>
    <col min="44" max="16384" width="9.140625" style="1"/>
  </cols>
  <sheetData>
    <row r="1" spans="1:42" s="33" customFormat="1" ht="15.75" x14ac:dyDescent="0.25">
      <c r="A1" s="155" t="s">
        <v>161</v>
      </c>
      <c r="B1" s="155"/>
      <c r="C1" s="155"/>
      <c r="D1" s="155"/>
      <c r="E1" s="155"/>
      <c r="F1" s="155"/>
      <c r="G1" s="155"/>
      <c r="H1" s="155"/>
      <c r="I1" s="155"/>
      <c r="J1" s="155"/>
      <c r="K1" s="155"/>
      <c r="L1" s="155"/>
      <c r="M1" s="155"/>
      <c r="N1" s="155"/>
      <c r="O1" s="155"/>
      <c r="P1" s="155"/>
      <c r="Q1" s="155"/>
      <c r="R1" s="155"/>
      <c r="S1" s="155"/>
      <c r="T1" s="155"/>
      <c r="U1" s="155"/>
      <c r="V1" s="155"/>
      <c r="W1" s="155"/>
      <c r="X1" s="155"/>
      <c r="Y1" s="155"/>
      <c r="Z1" s="155"/>
      <c r="AA1" s="155"/>
      <c r="AB1" s="155"/>
      <c r="AC1" s="155"/>
      <c r="AD1" s="155"/>
      <c r="AE1" s="155"/>
      <c r="AF1" s="155"/>
      <c r="AG1" s="155"/>
      <c r="AH1" s="155"/>
      <c r="AI1" s="155"/>
      <c r="AJ1" s="155"/>
    </row>
    <row r="2" spans="1:42" ht="12.95" customHeight="1" x14ac:dyDescent="0.2">
      <c r="A2" s="145" t="s">
        <v>109</v>
      </c>
      <c r="B2" s="145"/>
      <c r="C2" s="145"/>
      <c r="D2" s="145"/>
      <c r="E2" s="145"/>
      <c r="F2" s="145"/>
      <c r="G2" s="145"/>
      <c r="H2" s="145"/>
      <c r="I2" s="144" t="s">
        <v>46</v>
      </c>
      <c r="J2" s="144"/>
      <c r="K2" s="144"/>
      <c r="L2" s="144"/>
      <c r="M2" s="144"/>
      <c r="N2" s="144"/>
      <c r="O2" s="144"/>
      <c r="P2" s="144" t="s">
        <v>60</v>
      </c>
      <c r="Q2" s="144"/>
      <c r="R2" s="144"/>
      <c r="S2" s="144"/>
      <c r="T2" s="144"/>
      <c r="U2" s="144"/>
      <c r="V2" s="144"/>
      <c r="W2" s="144" t="s">
        <v>67</v>
      </c>
      <c r="X2" s="144"/>
      <c r="Y2" s="144"/>
      <c r="Z2" s="144"/>
      <c r="AA2" s="144"/>
      <c r="AB2" s="144"/>
      <c r="AC2" s="144"/>
      <c r="AD2" s="144" t="s">
        <v>68</v>
      </c>
      <c r="AE2" s="144"/>
      <c r="AF2" s="144"/>
      <c r="AG2" s="144"/>
      <c r="AH2" s="144"/>
      <c r="AI2" s="144"/>
      <c r="AJ2" s="144"/>
      <c r="AL2" s="1" t="s">
        <v>41</v>
      </c>
      <c r="AM2" s="1" t="s">
        <v>45</v>
      </c>
      <c r="AO2" s="1" t="s">
        <v>104</v>
      </c>
      <c r="AP2" s="1" t="s">
        <v>111</v>
      </c>
    </row>
    <row r="3" spans="1:42" ht="12.95" customHeight="1" x14ac:dyDescent="0.2">
      <c r="A3" s="135" t="s">
        <v>56</v>
      </c>
      <c r="B3" s="135"/>
      <c r="C3" s="135"/>
      <c r="D3" s="135"/>
      <c r="E3" s="135"/>
      <c r="F3" s="135"/>
      <c r="G3" s="135"/>
      <c r="H3" s="135"/>
      <c r="I3" s="143"/>
      <c r="J3" s="143"/>
      <c r="K3" s="143"/>
      <c r="L3" s="143"/>
      <c r="M3" s="143"/>
      <c r="N3" s="143"/>
      <c r="O3" s="143"/>
      <c r="P3" s="143"/>
      <c r="Q3" s="143"/>
      <c r="R3" s="143"/>
      <c r="S3" s="143"/>
      <c r="T3" s="143"/>
      <c r="U3" s="143"/>
      <c r="V3" s="143"/>
      <c r="W3" s="143"/>
      <c r="X3" s="143"/>
      <c r="Y3" s="143"/>
      <c r="Z3" s="143"/>
      <c r="AA3" s="143"/>
      <c r="AB3" s="143"/>
      <c r="AC3" s="143"/>
      <c r="AD3" s="143"/>
      <c r="AE3" s="143"/>
      <c r="AF3" s="143"/>
      <c r="AG3" s="143"/>
      <c r="AH3" s="143"/>
      <c r="AI3" s="143"/>
      <c r="AJ3" s="143"/>
      <c r="AM3" s="1">
        <v>0</v>
      </c>
    </row>
    <row r="4" spans="1:42" ht="12.95" customHeight="1" x14ac:dyDescent="0.2">
      <c r="A4" s="135" t="s">
        <v>55</v>
      </c>
      <c r="B4" s="135"/>
      <c r="C4" s="135"/>
      <c r="D4" s="135"/>
      <c r="E4" s="135"/>
      <c r="F4" s="135"/>
      <c r="G4" s="135"/>
      <c r="H4" s="135"/>
      <c r="I4" s="143"/>
      <c r="J4" s="143"/>
      <c r="K4" s="143"/>
      <c r="L4" s="143"/>
      <c r="M4" s="143"/>
      <c r="N4" s="143"/>
      <c r="O4" s="143"/>
      <c r="P4" s="143"/>
      <c r="Q4" s="143"/>
      <c r="R4" s="143"/>
      <c r="S4" s="143"/>
      <c r="T4" s="143"/>
      <c r="U4" s="143"/>
      <c r="V4" s="143"/>
      <c r="W4" s="143"/>
      <c r="X4" s="143"/>
      <c r="Y4" s="143"/>
      <c r="Z4" s="143"/>
      <c r="AA4" s="143"/>
      <c r="AB4" s="143"/>
      <c r="AC4" s="143"/>
      <c r="AD4" s="143"/>
      <c r="AE4" s="143"/>
      <c r="AF4" s="143"/>
      <c r="AG4" s="143"/>
      <c r="AH4" s="143"/>
      <c r="AI4" s="143"/>
      <c r="AJ4" s="143"/>
      <c r="AL4" s="1" t="s">
        <v>110</v>
      </c>
      <c r="AM4" s="1">
        <v>365</v>
      </c>
      <c r="AO4" s="1" t="s">
        <v>105</v>
      </c>
      <c r="AP4" s="1" t="s">
        <v>113</v>
      </c>
    </row>
    <row r="5" spans="1:42" ht="12.95" customHeight="1" x14ac:dyDescent="0.2">
      <c r="A5" s="135" t="s">
        <v>58</v>
      </c>
      <c r="B5" s="135"/>
      <c r="C5" s="135"/>
      <c r="D5" s="135"/>
      <c r="E5" s="135"/>
      <c r="F5" s="135"/>
      <c r="G5" s="135"/>
      <c r="H5" s="135"/>
      <c r="I5" s="143"/>
      <c r="J5" s="143"/>
      <c r="K5" s="143"/>
      <c r="L5" s="143"/>
      <c r="M5" s="143"/>
      <c r="N5" s="143"/>
      <c r="O5" s="143"/>
      <c r="P5" s="143"/>
      <c r="Q5" s="143"/>
      <c r="R5" s="143"/>
      <c r="S5" s="143"/>
      <c r="T5" s="143"/>
      <c r="U5" s="143"/>
      <c r="V5" s="143"/>
      <c r="W5" s="143"/>
      <c r="X5" s="143"/>
      <c r="Y5" s="143"/>
      <c r="Z5" s="143"/>
      <c r="AA5" s="143"/>
      <c r="AB5" s="143"/>
      <c r="AC5" s="143"/>
      <c r="AD5" s="143"/>
      <c r="AE5" s="143"/>
      <c r="AF5" s="143"/>
      <c r="AG5" s="143"/>
      <c r="AH5" s="143"/>
      <c r="AI5" s="143"/>
      <c r="AJ5" s="143"/>
      <c r="AL5" s="1" t="s">
        <v>42</v>
      </c>
      <c r="AM5" s="1">
        <v>52</v>
      </c>
      <c r="AO5" s="1" t="s">
        <v>106</v>
      </c>
      <c r="AP5" s="1" t="s">
        <v>112</v>
      </c>
    </row>
    <row r="6" spans="1:42" ht="12.95" customHeight="1" x14ac:dyDescent="0.2">
      <c r="A6" s="135" t="s">
        <v>137</v>
      </c>
      <c r="B6" s="135"/>
      <c r="C6" s="135"/>
      <c r="D6" s="135"/>
      <c r="E6" s="135"/>
      <c r="F6" s="135"/>
      <c r="G6" s="135"/>
      <c r="H6" s="135"/>
      <c r="I6" s="141">
        <v>0</v>
      </c>
      <c r="J6" s="141"/>
      <c r="K6" s="141"/>
      <c r="L6" s="141"/>
      <c r="M6" s="141"/>
      <c r="N6" s="141"/>
      <c r="O6" s="141"/>
      <c r="P6" s="141">
        <v>0</v>
      </c>
      <c r="Q6" s="141"/>
      <c r="R6" s="141"/>
      <c r="S6" s="141"/>
      <c r="T6" s="141"/>
      <c r="U6" s="141"/>
      <c r="V6" s="141"/>
      <c r="W6" s="141">
        <v>0</v>
      </c>
      <c r="X6" s="141"/>
      <c r="Y6" s="141"/>
      <c r="Z6" s="141"/>
      <c r="AA6" s="141"/>
      <c r="AB6" s="141"/>
      <c r="AC6" s="141"/>
      <c r="AD6" s="141">
        <v>0</v>
      </c>
      <c r="AE6" s="141"/>
      <c r="AF6" s="141"/>
      <c r="AG6" s="141"/>
      <c r="AH6" s="141"/>
      <c r="AI6" s="141"/>
      <c r="AJ6" s="141"/>
      <c r="AL6" s="1" t="s">
        <v>44</v>
      </c>
      <c r="AM6" s="1">
        <v>26</v>
      </c>
      <c r="AO6" s="1" t="s">
        <v>107</v>
      </c>
    </row>
    <row r="7" spans="1:42" ht="12.95" customHeight="1" x14ac:dyDescent="0.2">
      <c r="A7" s="135" t="s">
        <v>103</v>
      </c>
      <c r="B7" s="135"/>
      <c r="C7" s="135"/>
      <c r="D7" s="135"/>
      <c r="E7" s="135"/>
      <c r="F7" s="135"/>
      <c r="G7" s="135"/>
      <c r="H7" s="135"/>
      <c r="I7" s="142">
        <v>0</v>
      </c>
      <c r="J7" s="142"/>
      <c r="K7" s="142"/>
      <c r="L7" s="142"/>
      <c r="M7" s="142"/>
      <c r="N7" s="142"/>
      <c r="O7" s="142"/>
      <c r="P7" s="142">
        <v>0</v>
      </c>
      <c r="Q7" s="142"/>
      <c r="R7" s="142"/>
      <c r="S7" s="142"/>
      <c r="T7" s="142"/>
      <c r="U7" s="142"/>
      <c r="V7" s="142"/>
      <c r="W7" s="142">
        <v>0</v>
      </c>
      <c r="X7" s="142"/>
      <c r="Y7" s="142"/>
      <c r="Z7" s="142"/>
      <c r="AA7" s="142"/>
      <c r="AB7" s="142"/>
      <c r="AC7" s="142"/>
      <c r="AD7" s="142">
        <v>0</v>
      </c>
      <c r="AE7" s="142"/>
      <c r="AF7" s="142"/>
      <c r="AG7" s="142"/>
      <c r="AH7" s="142"/>
      <c r="AI7" s="142"/>
      <c r="AJ7" s="142"/>
      <c r="AL7" s="1" t="s">
        <v>193</v>
      </c>
      <c r="AM7" s="1">
        <v>24</v>
      </c>
      <c r="AO7" s="1" t="s">
        <v>108</v>
      </c>
    </row>
    <row r="8" spans="1:42" ht="12.95" customHeight="1" x14ac:dyDescent="0.2">
      <c r="A8" s="135" t="s">
        <v>197</v>
      </c>
      <c r="B8" s="135"/>
      <c r="C8" s="135"/>
      <c r="D8" s="135"/>
      <c r="E8" s="135"/>
      <c r="F8" s="135"/>
      <c r="G8" s="135"/>
      <c r="H8" s="135"/>
      <c r="I8" s="142">
        <v>0</v>
      </c>
      <c r="J8" s="142"/>
      <c r="K8" s="142"/>
      <c r="L8" s="142"/>
      <c r="M8" s="142"/>
      <c r="N8" s="142"/>
      <c r="O8" s="142"/>
      <c r="P8" s="142">
        <v>0</v>
      </c>
      <c r="Q8" s="142"/>
      <c r="R8" s="142"/>
      <c r="S8" s="142"/>
      <c r="T8" s="142"/>
      <c r="U8" s="142"/>
      <c r="V8" s="142"/>
      <c r="W8" s="142">
        <v>0</v>
      </c>
      <c r="X8" s="142"/>
      <c r="Y8" s="142"/>
      <c r="Z8" s="142"/>
      <c r="AA8" s="142"/>
      <c r="AB8" s="142"/>
      <c r="AC8" s="142"/>
      <c r="AD8" s="142">
        <v>0</v>
      </c>
      <c r="AE8" s="142"/>
      <c r="AF8" s="142"/>
      <c r="AG8" s="142"/>
      <c r="AH8" s="142"/>
      <c r="AI8" s="142"/>
      <c r="AJ8" s="142"/>
      <c r="AL8" s="1" t="s">
        <v>43</v>
      </c>
      <c r="AM8" s="1">
        <v>12</v>
      </c>
    </row>
    <row r="9" spans="1:42" ht="12.95" customHeight="1" x14ac:dyDescent="0.2">
      <c r="A9" s="135" t="s">
        <v>59</v>
      </c>
      <c r="B9" s="135"/>
      <c r="C9" s="135"/>
      <c r="D9" s="135"/>
      <c r="E9" s="135"/>
      <c r="F9" s="135"/>
      <c r="G9" s="135"/>
      <c r="H9" s="135"/>
      <c r="I9" s="136">
        <f>IF(I5=0,0,VLOOKUP(I5,Table_Line_4_Pay_Period[],2,FALSE))</f>
        <v>0</v>
      </c>
      <c r="J9" s="136"/>
      <c r="K9" s="136"/>
      <c r="L9" s="136"/>
      <c r="M9" s="136"/>
      <c r="N9" s="136"/>
      <c r="O9" s="136"/>
      <c r="P9" s="136">
        <f>IF(P5=0,0,VLOOKUP(P5,Table_Line_4_Pay_Period[],2,FALSE))</f>
        <v>0</v>
      </c>
      <c r="Q9" s="136"/>
      <c r="R9" s="136"/>
      <c r="S9" s="136"/>
      <c r="T9" s="136"/>
      <c r="U9" s="136"/>
      <c r="V9" s="136"/>
      <c r="W9" s="136">
        <f>IF(W5=0,0,VLOOKUP(W5,Table_Line_4_Pay_Period[],2,FALSE))</f>
        <v>0</v>
      </c>
      <c r="X9" s="136"/>
      <c r="Y9" s="136"/>
      <c r="Z9" s="136"/>
      <c r="AA9" s="136"/>
      <c r="AB9" s="136"/>
      <c r="AC9" s="136"/>
      <c r="AD9" s="136">
        <f>IF(AD5=0,0,VLOOKUP(AD5,Table_Line_4_Pay_Period[],2,FALSE))</f>
        <v>0</v>
      </c>
      <c r="AE9" s="136"/>
      <c r="AF9" s="136"/>
      <c r="AG9" s="136"/>
      <c r="AH9" s="136"/>
      <c r="AI9" s="136"/>
      <c r="AJ9" s="136"/>
      <c r="AL9" s="1" t="s">
        <v>80</v>
      </c>
      <c r="AM9" s="1">
        <v>4</v>
      </c>
    </row>
    <row r="10" spans="1:42" ht="12.95" customHeight="1" x14ac:dyDescent="0.2">
      <c r="A10" s="133" t="s">
        <v>47</v>
      </c>
      <c r="B10" s="133"/>
      <c r="C10" s="133"/>
      <c r="D10" s="133"/>
      <c r="E10" s="133"/>
      <c r="F10" s="133"/>
      <c r="G10" s="133"/>
      <c r="H10" s="133"/>
      <c r="I10" s="134">
        <f>IF(AND(I5="Other",I6=0),0,SUM(IF(I5=0,0,IF(AND(I5="Other",I6&gt;0),I7*I6,I7*I9))+I8))</f>
        <v>0</v>
      </c>
      <c r="J10" s="134"/>
      <c r="K10" s="134"/>
      <c r="L10" s="134"/>
      <c r="M10" s="134"/>
      <c r="N10" s="134"/>
      <c r="O10" s="134"/>
      <c r="P10" s="134">
        <f t="shared" ref="P10" si="0">IF(AND(P5="Other",P6=0),0,SUM(IF(P5=0,0,IF(AND(P5="Other",P6&gt;0),P7*P6,P7*P9))+P8))</f>
        <v>0</v>
      </c>
      <c r="Q10" s="134"/>
      <c r="R10" s="134"/>
      <c r="S10" s="134"/>
      <c r="T10" s="134"/>
      <c r="U10" s="134"/>
      <c r="V10" s="134"/>
      <c r="W10" s="134">
        <f t="shared" ref="W10" si="1">IF(AND(W5="Other",W6=0),0,SUM(IF(W5=0,0,IF(AND(W5="Other",W6&gt;0),W7*W6,W7*W9))+W8))</f>
        <v>0</v>
      </c>
      <c r="X10" s="134"/>
      <c r="Y10" s="134"/>
      <c r="Z10" s="134"/>
      <c r="AA10" s="134"/>
      <c r="AB10" s="134"/>
      <c r="AC10" s="134"/>
      <c r="AD10" s="134">
        <f t="shared" ref="AD10" si="2">IF(AND(AD5="Other",AD6=0),0,SUM(IF(AD5=0,0,IF(AND(AD5="Other",AD6&gt;0),AD7*AD6,AD7*AD9))+AD8))</f>
        <v>0</v>
      </c>
      <c r="AE10" s="134"/>
      <c r="AF10" s="134"/>
      <c r="AG10" s="134"/>
      <c r="AH10" s="134"/>
      <c r="AI10" s="134"/>
      <c r="AJ10" s="134"/>
      <c r="AK10" s="2">
        <f>SUM(I10:AJ10)</f>
        <v>0</v>
      </c>
      <c r="AL10" s="1" t="s">
        <v>81</v>
      </c>
      <c r="AM10" s="1">
        <v>2</v>
      </c>
    </row>
    <row r="11" spans="1:42" ht="12.95" customHeight="1" x14ac:dyDescent="0.2">
      <c r="AL11" s="1" t="s">
        <v>82</v>
      </c>
      <c r="AM11" s="1">
        <v>1</v>
      </c>
    </row>
    <row r="12" spans="1:42" ht="12.95" customHeight="1" x14ac:dyDescent="0.2">
      <c r="A12" s="145" t="s">
        <v>111</v>
      </c>
      <c r="B12" s="145"/>
      <c r="C12" s="145"/>
      <c r="D12" s="145"/>
      <c r="E12" s="145"/>
      <c r="F12" s="145"/>
      <c r="G12" s="145"/>
      <c r="H12" s="145"/>
      <c r="I12" s="144" t="s">
        <v>46</v>
      </c>
      <c r="J12" s="144"/>
      <c r="K12" s="144"/>
      <c r="L12" s="144"/>
      <c r="M12" s="144"/>
      <c r="N12" s="144"/>
      <c r="O12" s="144"/>
      <c r="P12" s="144" t="s">
        <v>60</v>
      </c>
      <c r="Q12" s="144"/>
      <c r="R12" s="144"/>
      <c r="S12" s="144"/>
      <c r="T12" s="144"/>
      <c r="U12" s="144"/>
      <c r="V12" s="144"/>
      <c r="W12" s="144" t="s">
        <v>67</v>
      </c>
      <c r="X12" s="144"/>
      <c r="Y12" s="144"/>
      <c r="Z12" s="144"/>
      <c r="AA12" s="144"/>
      <c r="AB12" s="144"/>
      <c r="AC12" s="144"/>
      <c r="AD12" s="144" t="s">
        <v>68</v>
      </c>
      <c r="AE12" s="144"/>
      <c r="AF12" s="144"/>
      <c r="AG12" s="144"/>
      <c r="AH12" s="144"/>
      <c r="AI12" s="144"/>
      <c r="AJ12" s="144"/>
      <c r="AL12" s="1" t="s">
        <v>91</v>
      </c>
      <c r="AM12" s="1">
        <v>0</v>
      </c>
    </row>
    <row r="13" spans="1:42" ht="12.95" customHeight="1" x14ac:dyDescent="0.2">
      <c r="A13" s="135" t="s">
        <v>56</v>
      </c>
      <c r="B13" s="135"/>
      <c r="C13" s="135"/>
      <c r="D13" s="135"/>
      <c r="E13" s="135"/>
      <c r="F13" s="135"/>
      <c r="G13" s="135"/>
      <c r="H13" s="135"/>
      <c r="I13" s="143"/>
      <c r="J13" s="143"/>
      <c r="K13" s="143"/>
      <c r="L13" s="143"/>
      <c r="M13" s="143"/>
      <c r="N13" s="143"/>
      <c r="O13" s="143"/>
      <c r="P13" s="143"/>
      <c r="Q13" s="143"/>
      <c r="R13" s="143"/>
      <c r="S13" s="143"/>
      <c r="T13" s="143"/>
      <c r="U13" s="143"/>
      <c r="V13" s="143"/>
      <c r="W13" s="143"/>
      <c r="X13" s="143"/>
      <c r="Y13" s="143"/>
      <c r="Z13" s="143"/>
      <c r="AA13" s="143"/>
      <c r="AB13" s="143"/>
      <c r="AC13" s="143"/>
      <c r="AD13" s="143"/>
      <c r="AE13" s="143"/>
      <c r="AF13" s="143"/>
      <c r="AG13" s="143"/>
      <c r="AH13" s="143"/>
      <c r="AI13" s="143"/>
      <c r="AJ13" s="143"/>
    </row>
    <row r="14" spans="1:42" ht="12.95" customHeight="1" x14ac:dyDescent="0.2">
      <c r="A14" s="135" t="s">
        <v>55</v>
      </c>
      <c r="B14" s="135"/>
      <c r="C14" s="135"/>
      <c r="D14" s="135"/>
      <c r="E14" s="135"/>
      <c r="F14" s="135"/>
      <c r="G14" s="135"/>
      <c r="H14" s="135"/>
      <c r="I14" s="143"/>
      <c r="J14" s="143"/>
      <c r="K14" s="143"/>
      <c r="L14" s="143"/>
      <c r="M14" s="143"/>
      <c r="N14" s="143"/>
      <c r="O14" s="143"/>
      <c r="P14" s="143"/>
      <c r="Q14" s="143"/>
      <c r="R14" s="143"/>
      <c r="S14" s="143"/>
      <c r="T14" s="143"/>
      <c r="U14" s="143"/>
      <c r="V14" s="143"/>
      <c r="W14" s="143"/>
      <c r="X14" s="143"/>
      <c r="Y14" s="143"/>
      <c r="Z14" s="143"/>
      <c r="AA14" s="143"/>
      <c r="AB14" s="143"/>
      <c r="AC14" s="143"/>
      <c r="AD14" s="143"/>
      <c r="AE14" s="143"/>
      <c r="AF14" s="143"/>
      <c r="AG14" s="143"/>
      <c r="AH14" s="143"/>
      <c r="AI14" s="143"/>
      <c r="AJ14" s="143"/>
    </row>
    <row r="15" spans="1:42" ht="12.95" customHeight="1" x14ac:dyDescent="0.2">
      <c r="A15" s="135" t="s">
        <v>58</v>
      </c>
      <c r="B15" s="135"/>
      <c r="C15" s="135"/>
      <c r="D15" s="135"/>
      <c r="E15" s="135"/>
      <c r="F15" s="135"/>
      <c r="G15" s="135"/>
      <c r="H15" s="135"/>
      <c r="I15" s="143"/>
      <c r="J15" s="143"/>
      <c r="K15" s="143"/>
      <c r="L15" s="143"/>
      <c r="M15" s="143"/>
      <c r="N15" s="143"/>
      <c r="O15" s="143"/>
      <c r="P15" s="143"/>
      <c r="Q15" s="143"/>
      <c r="R15" s="143"/>
      <c r="S15" s="143"/>
      <c r="T15" s="143"/>
      <c r="U15" s="143"/>
      <c r="V15" s="143"/>
      <c r="W15" s="143"/>
      <c r="X15" s="143"/>
      <c r="Y15" s="143"/>
      <c r="Z15" s="143"/>
      <c r="AA15" s="143"/>
      <c r="AB15" s="143"/>
      <c r="AC15" s="143"/>
      <c r="AD15" s="143"/>
      <c r="AE15" s="143"/>
      <c r="AF15" s="143"/>
      <c r="AG15" s="143"/>
      <c r="AH15" s="143"/>
      <c r="AI15" s="143"/>
      <c r="AJ15" s="143"/>
    </row>
    <row r="16" spans="1:42" ht="12.95" customHeight="1" x14ac:dyDescent="0.2">
      <c r="A16" s="135" t="s">
        <v>137</v>
      </c>
      <c r="B16" s="135"/>
      <c r="C16" s="135"/>
      <c r="D16" s="135"/>
      <c r="E16" s="135"/>
      <c r="F16" s="135"/>
      <c r="G16" s="135"/>
      <c r="H16" s="135"/>
      <c r="I16" s="141">
        <v>0</v>
      </c>
      <c r="J16" s="141"/>
      <c r="K16" s="141"/>
      <c r="L16" s="141"/>
      <c r="M16" s="141"/>
      <c r="N16" s="141"/>
      <c r="O16" s="141"/>
      <c r="P16" s="141">
        <v>0</v>
      </c>
      <c r="Q16" s="141"/>
      <c r="R16" s="141"/>
      <c r="S16" s="141"/>
      <c r="T16" s="141"/>
      <c r="U16" s="141"/>
      <c r="V16" s="141"/>
      <c r="W16" s="141">
        <v>0</v>
      </c>
      <c r="X16" s="141"/>
      <c r="Y16" s="141"/>
      <c r="Z16" s="141"/>
      <c r="AA16" s="141"/>
      <c r="AB16" s="141"/>
      <c r="AC16" s="141"/>
      <c r="AD16" s="141">
        <v>0</v>
      </c>
      <c r="AE16" s="141"/>
      <c r="AF16" s="141"/>
      <c r="AG16" s="141"/>
      <c r="AH16" s="141"/>
      <c r="AI16" s="141"/>
      <c r="AJ16" s="141"/>
    </row>
    <row r="17" spans="1:37" ht="12.95" customHeight="1" x14ac:dyDescent="0.2">
      <c r="A17" s="135" t="s">
        <v>103</v>
      </c>
      <c r="B17" s="135"/>
      <c r="C17" s="135"/>
      <c r="D17" s="135"/>
      <c r="E17" s="135"/>
      <c r="F17" s="135"/>
      <c r="G17" s="135"/>
      <c r="H17" s="135"/>
      <c r="I17" s="142">
        <v>0</v>
      </c>
      <c r="J17" s="142"/>
      <c r="K17" s="142"/>
      <c r="L17" s="142"/>
      <c r="M17" s="142"/>
      <c r="N17" s="142"/>
      <c r="O17" s="142"/>
      <c r="P17" s="142">
        <v>0</v>
      </c>
      <c r="Q17" s="142"/>
      <c r="R17" s="142"/>
      <c r="S17" s="142"/>
      <c r="T17" s="142"/>
      <c r="U17" s="142"/>
      <c r="V17" s="142"/>
      <c r="W17" s="142">
        <v>0</v>
      </c>
      <c r="X17" s="142"/>
      <c r="Y17" s="142"/>
      <c r="Z17" s="142"/>
      <c r="AA17" s="142"/>
      <c r="AB17" s="142"/>
      <c r="AC17" s="142"/>
      <c r="AD17" s="142">
        <v>0</v>
      </c>
      <c r="AE17" s="142"/>
      <c r="AF17" s="142"/>
      <c r="AG17" s="142"/>
      <c r="AH17" s="142"/>
      <c r="AI17" s="142"/>
      <c r="AJ17" s="142"/>
    </row>
    <row r="18" spans="1:37" ht="12.95" customHeight="1" x14ac:dyDescent="0.2">
      <c r="A18" s="135" t="s">
        <v>197</v>
      </c>
      <c r="B18" s="135"/>
      <c r="C18" s="135"/>
      <c r="D18" s="135"/>
      <c r="E18" s="135"/>
      <c r="F18" s="135"/>
      <c r="G18" s="135"/>
      <c r="H18" s="135"/>
      <c r="I18" s="142">
        <v>0</v>
      </c>
      <c r="J18" s="142"/>
      <c r="K18" s="142"/>
      <c r="L18" s="142"/>
      <c r="M18" s="142"/>
      <c r="N18" s="142"/>
      <c r="O18" s="142"/>
      <c r="P18" s="142">
        <v>0</v>
      </c>
      <c r="Q18" s="142"/>
      <c r="R18" s="142"/>
      <c r="S18" s="142"/>
      <c r="T18" s="142"/>
      <c r="U18" s="142"/>
      <c r="V18" s="142"/>
      <c r="W18" s="142">
        <v>0</v>
      </c>
      <c r="X18" s="142"/>
      <c r="Y18" s="142"/>
      <c r="Z18" s="142"/>
      <c r="AA18" s="142"/>
      <c r="AB18" s="142"/>
      <c r="AC18" s="142"/>
      <c r="AD18" s="142">
        <v>0</v>
      </c>
      <c r="AE18" s="142"/>
      <c r="AF18" s="142"/>
      <c r="AG18" s="142"/>
      <c r="AH18" s="142"/>
      <c r="AI18" s="142"/>
      <c r="AJ18" s="142"/>
    </row>
    <row r="19" spans="1:37" ht="12.95" customHeight="1" x14ac:dyDescent="0.2">
      <c r="A19" s="135" t="s">
        <v>59</v>
      </c>
      <c r="B19" s="135"/>
      <c r="C19" s="135"/>
      <c r="D19" s="135"/>
      <c r="E19" s="135"/>
      <c r="F19" s="135"/>
      <c r="G19" s="135"/>
      <c r="H19" s="135"/>
      <c r="I19" s="136">
        <f>IF(I15=0,0,VLOOKUP(I15,Table_Line_4_Pay_Period[],2,FALSE))</f>
        <v>0</v>
      </c>
      <c r="J19" s="136"/>
      <c r="K19" s="136"/>
      <c r="L19" s="136"/>
      <c r="M19" s="136"/>
      <c r="N19" s="136"/>
      <c r="O19" s="136"/>
      <c r="P19" s="136">
        <f>IF(P15=0,0,VLOOKUP(P15,Table_Line_4_Pay_Period[],2,FALSE))</f>
        <v>0</v>
      </c>
      <c r="Q19" s="136"/>
      <c r="R19" s="136"/>
      <c r="S19" s="136"/>
      <c r="T19" s="136"/>
      <c r="U19" s="136"/>
      <c r="V19" s="136"/>
      <c r="W19" s="136">
        <f>IF(W15=0,0,VLOOKUP(W15,Table_Line_4_Pay_Period[],2,FALSE))</f>
        <v>0</v>
      </c>
      <c r="X19" s="136"/>
      <c r="Y19" s="136"/>
      <c r="Z19" s="136"/>
      <c r="AA19" s="136"/>
      <c r="AB19" s="136"/>
      <c r="AC19" s="136"/>
      <c r="AD19" s="136">
        <f>IF(AD15=0,0,VLOOKUP(AD15,Table_Line_4_Pay_Period[],2,FALSE))</f>
        <v>0</v>
      </c>
      <c r="AE19" s="136"/>
      <c r="AF19" s="136"/>
      <c r="AG19" s="136"/>
      <c r="AH19" s="136"/>
      <c r="AI19" s="136"/>
      <c r="AJ19" s="136"/>
    </row>
    <row r="20" spans="1:37" ht="12.95" customHeight="1" x14ac:dyDescent="0.2">
      <c r="A20" s="133" t="s">
        <v>47</v>
      </c>
      <c r="B20" s="133"/>
      <c r="C20" s="133"/>
      <c r="D20" s="133"/>
      <c r="E20" s="133"/>
      <c r="F20" s="133"/>
      <c r="G20" s="133"/>
      <c r="H20" s="133"/>
      <c r="I20" s="134">
        <f>IF(AND(I15="Other",I16=0),0,SUM(IF(I15=0,0,IF(AND(I15="Other",I16&gt;0),I17*I16,I17*I19))+I18))</f>
        <v>0</v>
      </c>
      <c r="J20" s="134"/>
      <c r="K20" s="134"/>
      <c r="L20" s="134"/>
      <c r="M20" s="134"/>
      <c r="N20" s="134"/>
      <c r="O20" s="134"/>
      <c r="P20" s="134">
        <f t="shared" ref="P20" si="3">IF(AND(P15="Other",P16=0),0,SUM(IF(P15=0,0,IF(AND(P15="Other",P16&gt;0),P17*P16,P17*P19))+P18))</f>
        <v>0</v>
      </c>
      <c r="Q20" s="134"/>
      <c r="R20" s="134"/>
      <c r="S20" s="134"/>
      <c r="T20" s="134"/>
      <c r="U20" s="134"/>
      <c r="V20" s="134"/>
      <c r="W20" s="134">
        <f t="shared" ref="W20" si="4">IF(AND(W15="Other",W16=0),0,SUM(IF(W15=0,0,IF(AND(W15="Other",W16&gt;0),W17*W16,W17*W19))+W18))</f>
        <v>0</v>
      </c>
      <c r="X20" s="134"/>
      <c r="Y20" s="134"/>
      <c r="Z20" s="134"/>
      <c r="AA20" s="134"/>
      <c r="AB20" s="134"/>
      <c r="AC20" s="134"/>
      <c r="AD20" s="134">
        <f t="shared" ref="AD20" si="5">IF(AND(AD15="Other",AD16=0),0,SUM(IF(AD15=0,0,IF(AND(AD15="Other",AD16&gt;0),AD17*AD16,AD17*AD19))+AD18))</f>
        <v>0</v>
      </c>
      <c r="AE20" s="134"/>
      <c r="AF20" s="134"/>
      <c r="AG20" s="134"/>
      <c r="AH20" s="134"/>
      <c r="AI20" s="134"/>
      <c r="AJ20" s="134"/>
      <c r="AK20" s="2">
        <f>SUM(I20:AJ20)</f>
        <v>0</v>
      </c>
    </row>
    <row r="22" spans="1:37" ht="12.95" customHeight="1" x14ac:dyDescent="0.2">
      <c r="A22" s="145" t="s">
        <v>94</v>
      </c>
      <c r="B22" s="145"/>
      <c r="C22" s="145"/>
      <c r="D22" s="145"/>
      <c r="E22" s="145"/>
      <c r="F22" s="145"/>
      <c r="G22" s="145"/>
      <c r="H22" s="145"/>
      <c r="I22" s="144" t="s">
        <v>46</v>
      </c>
      <c r="J22" s="144"/>
      <c r="K22" s="144"/>
      <c r="L22" s="144"/>
      <c r="M22" s="144"/>
      <c r="N22" s="144"/>
      <c r="O22" s="144"/>
      <c r="P22" s="144" t="s">
        <v>60</v>
      </c>
      <c r="Q22" s="144"/>
      <c r="R22" s="144"/>
      <c r="S22" s="144"/>
      <c r="T22" s="144"/>
      <c r="U22" s="144"/>
      <c r="V22" s="144"/>
      <c r="W22" s="144" t="s">
        <v>67</v>
      </c>
      <c r="X22" s="144"/>
      <c r="Y22" s="144"/>
      <c r="Z22" s="144"/>
      <c r="AA22" s="144"/>
      <c r="AB22" s="144"/>
      <c r="AC22" s="144"/>
      <c r="AD22" s="144" t="s">
        <v>68</v>
      </c>
      <c r="AE22" s="144"/>
      <c r="AF22" s="144"/>
      <c r="AG22" s="144"/>
      <c r="AH22" s="144"/>
      <c r="AI22" s="144"/>
      <c r="AJ22" s="144"/>
    </row>
    <row r="23" spans="1:37" ht="12.95" customHeight="1" x14ac:dyDescent="0.2">
      <c r="A23" s="135" t="s">
        <v>56</v>
      </c>
      <c r="B23" s="135"/>
      <c r="C23" s="135"/>
      <c r="D23" s="135"/>
      <c r="E23" s="135"/>
      <c r="F23" s="135"/>
      <c r="G23" s="135"/>
      <c r="H23" s="135"/>
      <c r="I23" s="143"/>
      <c r="J23" s="143"/>
      <c r="K23" s="143"/>
      <c r="L23" s="143"/>
      <c r="M23" s="143"/>
      <c r="N23" s="143"/>
      <c r="O23" s="143"/>
      <c r="P23" s="143"/>
      <c r="Q23" s="143"/>
      <c r="R23" s="143"/>
      <c r="S23" s="143"/>
      <c r="T23" s="143"/>
      <c r="U23" s="143"/>
      <c r="V23" s="143"/>
      <c r="W23" s="143"/>
      <c r="X23" s="143"/>
      <c r="Y23" s="143"/>
      <c r="Z23" s="143"/>
      <c r="AA23" s="143"/>
      <c r="AB23" s="143"/>
      <c r="AC23" s="143"/>
      <c r="AD23" s="143"/>
      <c r="AE23" s="143"/>
      <c r="AF23" s="143"/>
      <c r="AG23" s="143"/>
      <c r="AH23" s="143"/>
      <c r="AI23" s="143"/>
      <c r="AJ23" s="143"/>
    </row>
    <row r="24" spans="1:37" ht="12.95" customHeight="1" x14ac:dyDescent="0.2">
      <c r="A24" s="135" t="s">
        <v>55</v>
      </c>
      <c r="B24" s="135"/>
      <c r="C24" s="135"/>
      <c r="D24" s="135"/>
      <c r="E24" s="135"/>
      <c r="F24" s="135"/>
      <c r="G24" s="135"/>
      <c r="H24" s="135"/>
      <c r="I24" s="143"/>
      <c r="J24" s="143"/>
      <c r="K24" s="143"/>
      <c r="L24" s="143"/>
      <c r="M24" s="143"/>
      <c r="N24" s="143"/>
      <c r="O24" s="143"/>
      <c r="P24" s="143"/>
      <c r="Q24" s="143"/>
      <c r="R24" s="143"/>
      <c r="S24" s="143"/>
      <c r="T24" s="143"/>
      <c r="U24" s="143"/>
      <c r="V24" s="143"/>
      <c r="W24" s="143"/>
      <c r="X24" s="143"/>
      <c r="Y24" s="143"/>
      <c r="Z24" s="143"/>
      <c r="AA24" s="143"/>
      <c r="AB24" s="143"/>
      <c r="AC24" s="143"/>
      <c r="AD24" s="143"/>
      <c r="AE24" s="143"/>
      <c r="AF24" s="143"/>
      <c r="AG24" s="143"/>
      <c r="AH24" s="143"/>
      <c r="AI24" s="143"/>
      <c r="AJ24" s="143"/>
    </row>
    <row r="25" spans="1:37" ht="12.95" customHeight="1" x14ac:dyDescent="0.2">
      <c r="A25" s="135" t="s">
        <v>58</v>
      </c>
      <c r="B25" s="135"/>
      <c r="C25" s="135"/>
      <c r="D25" s="135"/>
      <c r="E25" s="135"/>
      <c r="F25" s="135"/>
      <c r="G25" s="135"/>
      <c r="H25" s="135"/>
      <c r="I25" s="143"/>
      <c r="J25" s="143"/>
      <c r="K25" s="143"/>
      <c r="L25" s="143"/>
      <c r="M25" s="143"/>
      <c r="N25" s="143"/>
      <c r="O25" s="143"/>
      <c r="P25" s="143"/>
      <c r="Q25" s="143"/>
      <c r="R25" s="143"/>
      <c r="S25" s="143"/>
      <c r="T25" s="143"/>
      <c r="U25" s="143"/>
      <c r="V25" s="143"/>
      <c r="W25" s="143"/>
      <c r="X25" s="143"/>
      <c r="Y25" s="143"/>
      <c r="Z25" s="143"/>
      <c r="AA25" s="143"/>
      <c r="AB25" s="143"/>
      <c r="AC25" s="143"/>
      <c r="AD25" s="143"/>
      <c r="AE25" s="143"/>
      <c r="AF25" s="143"/>
      <c r="AG25" s="143"/>
      <c r="AH25" s="143"/>
      <c r="AI25" s="143"/>
      <c r="AJ25" s="143"/>
    </row>
    <row r="26" spans="1:37" ht="12.95" customHeight="1" x14ac:dyDescent="0.2">
      <c r="A26" s="135" t="s">
        <v>137</v>
      </c>
      <c r="B26" s="135"/>
      <c r="C26" s="135"/>
      <c r="D26" s="135"/>
      <c r="E26" s="135"/>
      <c r="F26" s="135"/>
      <c r="G26" s="135"/>
      <c r="H26" s="135"/>
      <c r="I26" s="141">
        <v>0</v>
      </c>
      <c r="J26" s="141"/>
      <c r="K26" s="141"/>
      <c r="L26" s="141"/>
      <c r="M26" s="141"/>
      <c r="N26" s="141"/>
      <c r="O26" s="141"/>
      <c r="P26" s="141">
        <v>0</v>
      </c>
      <c r="Q26" s="141"/>
      <c r="R26" s="141"/>
      <c r="S26" s="141"/>
      <c r="T26" s="141"/>
      <c r="U26" s="141"/>
      <c r="V26" s="141"/>
      <c r="W26" s="141">
        <v>0</v>
      </c>
      <c r="X26" s="141"/>
      <c r="Y26" s="141"/>
      <c r="Z26" s="141"/>
      <c r="AA26" s="141"/>
      <c r="AB26" s="141"/>
      <c r="AC26" s="141"/>
      <c r="AD26" s="141">
        <v>0</v>
      </c>
      <c r="AE26" s="141"/>
      <c r="AF26" s="141"/>
      <c r="AG26" s="141"/>
      <c r="AH26" s="141"/>
      <c r="AI26" s="141"/>
      <c r="AJ26" s="141"/>
    </row>
    <row r="27" spans="1:37" ht="12.95" customHeight="1" x14ac:dyDescent="0.2">
      <c r="A27" s="135" t="s">
        <v>103</v>
      </c>
      <c r="B27" s="135"/>
      <c r="C27" s="135"/>
      <c r="D27" s="135"/>
      <c r="E27" s="135"/>
      <c r="F27" s="135"/>
      <c r="G27" s="135"/>
      <c r="H27" s="135"/>
      <c r="I27" s="142">
        <v>0</v>
      </c>
      <c r="J27" s="142"/>
      <c r="K27" s="142"/>
      <c r="L27" s="142"/>
      <c r="M27" s="142"/>
      <c r="N27" s="142"/>
      <c r="O27" s="142"/>
      <c r="P27" s="142">
        <v>0</v>
      </c>
      <c r="Q27" s="142"/>
      <c r="R27" s="142"/>
      <c r="S27" s="142"/>
      <c r="T27" s="142"/>
      <c r="U27" s="142"/>
      <c r="V27" s="142"/>
      <c r="W27" s="142">
        <v>0</v>
      </c>
      <c r="X27" s="142"/>
      <c r="Y27" s="142"/>
      <c r="Z27" s="142"/>
      <c r="AA27" s="142"/>
      <c r="AB27" s="142"/>
      <c r="AC27" s="142"/>
      <c r="AD27" s="142">
        <v>0</v>
      </c>
      <c r="AE27" s="142"/>
      <c r="AF27" s="142"/>
      <c r="AG27" s="142"/>
      <c r="AH27" s="142"/>
      <c r="AI27" s="142"/>
      <c r="AJ27" s="142"/>
    </row>
    <row r="28" spans="1:37" ht="12.95" customHeight="1" x14ac:dyDescent="0.2">
      <c r="A28" s="135" t="s">
        <v>197</v>
      </c>
      <c r="B28" s="135"/>
      <c r="C28" s="135"/>
      <c r="D28" s="135"/>
      <c r="E28" s="135"/>
      <c r="F28" s="135"/>
      <c r="G28" s="135"/>
      <c r="H28" s="135"/>
      <c r="I28" s="142">
        <v>0</v>
      </c>
      <c r="J28" s="142"/>
      <c r="K28" s="142"/>
      <c r="L28" s="142"/>
      <c r="M28" s="142"/>
      <c r="N28" s="142"/>
      <c r="O28" s="142"/>
      <c r="P28" s="142">
        <v>0</v>
      </c>
      <c r="Q28" s="142"/>
      <c r="R28" s="142"/>
      <c r="S28" s="142"/>
      <c r="T28" s="142"/>
      <c r="U28" s="142"/>
      <c r="V28" s="142"/>
      <c r="W28" s="142">
        <v>0</v>
      </c>
      <c r="X28" s="142"/>
      <c r="Y28" s="142"/>
      <c r="Z28" s="142"/>
      <c r="AA28" s="142"/>
      <c r="AB28" s="142"/>
      <c r="AC28" s="142"/>
      <c r="AD28" s="142">
        <v>0</v>
      </c>
      <c r="AE28" s="142"/>
      <c r="AF28" s="142"/>
      <c r="AG28" s="142"/>
      <c r="AH28" s="142"/>
      <c r="AI28" s="142"/>
      <c r="AJ28" s="142"/>
    </row>
    <row r="29" spans="1:37" ht="12.95" customHeight="1" x14ac:dyDescent="0.2">
      <c r="A29" s="135" t="s">
        <v>59</v>
      </c>
      <c r="B29" s="135"/>
      <c r="C29" s="135"/>
      <c r="D29" s="135"/>
      <c r="E29" s="135"/>
      <c r="F29" s="135"/>
      <c r="G29" s="135"/>
      <c r="H29" s="135"/>
      <c r="I29" s="136">
        <f>IF(I25=0,0,VLOOKUP(I25,Table_Line_4_Pay_Period[],2,FALSE))</f>
        <v>0</v>
      </c>
      <c r="J29" s="136"/>
      <c r="K29" s="136"/>
      <c r="L29" s="136"/>
      <c r="M29" s="136"/>
      <c r="N29" s="136"/>
      <c r="O29" s="136"/>
      <c r="P29" s="136">
        <f>IF(P25=0,0,VLOOKUP(P25,Table_Line_4_Pay_Period[],2,FALSE))</f>
        <v>0</v>
      </c>
      <c r="Q29" s="136"/>
      <c r="R29" s="136"/>
      <c r="S29" s="136"/>
      <c r="T29" s="136"/>
      <c r="U29" s="136"/>
      <c r="V29" s="136"/>
      <c r="W29" s="136">
        <f>IF(W25=0,0,VLOOKUP(W25,Table_Line_4_Pay_Period[],2,FALSE))</f>
        <v>0</v>
      </c>
      <c r="X29" s="136"/>
      <c r="Y29" s="136"/>
      <c r="Z29" s="136"/>
      <c r="AA29" s="136"/>
      <c r="AB29" s="136"/>
      <c r="AC29" s="136"/>
      <c r="AD29" s="136">
        <f>IF(AD25=0,0,VLOOKUP(AD25,Table_Line_4_Pay_Period[],2,FALSE))</f>
        <v>0</v>
      </c>
      <c r="AE29" s="136"/>
      <c r="AF29" s="136"/>
      <c r="AG29" s="136"/>
      <c r="AH29" s="136"/>
      <c r="AI29" s="136"/>
      <c r="AJ29" s="136"/>
    </row>
    <row r="30" spans="1:37" ht="12.95" customHeight="1" x14ac:dyDescent="0.2">
      <c r="A30" s="133" t="s">
        <v>47</v>
      </c>
      <c r="B30" s="133"/>
      <c r="C30" s="133"/>
      <c r="D30" s="133"/>
      <c r="E30" s="133"/>
      <c r="F30" s="133"/>
      <c r="G30" s="133"/>
      <c r="H30" s="133"/>
      <c r="I30" s="134">
        <f>IF(AND(I25="Other",I26=0),0,SUM(IF(I25=0,0,IF(AND(I25="Other",I26&gt;0),I27*I26,I27*I29))+I28))</f>
        <v>0</v>
      </c>
      <c r="J30" s="134"/>
      <c r="K30" s="134"/>
      <c r="L30" s="134"/>
      <c r="M30" s="134"/>
      <c r="N30" s="134"/>
      <c r="O30" s="134"/>
      <c r="P30" s="134">
        <f t="shared" ref="P30" si="6">IF(AND(P25="Other",P26=0),0,SUM(IF(P25=0,0,IF(AND(P25="Other",P26&gt;0),P27*P26,P27*P29))+P28))</f>
        <v>0</v>
      </c>
      <c r="Q30" s="134"/>
      <c r="R30" s="134"/>
      <c r="S30" s="134"/>
      <c r="T30" s="134"/>
      <c r="U30" s="134"/>
      <c r="V30" s="134"/>
      <c r="W30" s="134">
        <f t="shared" ref="W30" si="7">IF(AND(W25="Other",W26=0),0,SUM(IF(W25=0,0,IF(AND(W25="Other",W26&gt;0),W27*W26,W27*W29))+W28))</f>
        <v>0</v>
      </c>
      <c r="X30" s="134"/>
      <c r="Y30" s="134"/>
      <c r="Z30" s="134"/>
      <c r="AA30" s="134"/>
      <c r="AB30" s="134"/>
      <c r="AC30" s="134"/>
      <c r="AD30" s="134">
        <f t="shared" ref="AD30" si="8">IF(AND(AD25="Other",AD26=0),0,SUM(IF(AD25=0,0,IF(AND(AD25="Other",AD26&gt;0),AD27*AD26,AD27*AD29))+AD28))</f>
        <v>0</v>
      </c>
      <c r="AE30" s="134"/>
      <c r="AF30" s="134"/>
      <c r="AG30" s="134"/>
      <c r="AH30" s="134"/>
      <c r="AI30" s="134"/>
      <c r="AJ30" s="134"/>
      <c r="AK30" s="2">
        <f>SUM(I30:AJ30)</f>
        <v>0</v>
      </c>
    </row>
    <row r="32" spans="1:37" ht="12.95" customHeight="1" x14ac:dyDescent="0.2">
      <c r="A32" s="145" t="s">
        <v>114</v>
      </c>
      <c r="B32" s="145"/>
      <c r="C32" s="145"/>
      <c r="D32" s="145"/>
      <c r="E32" s="145"/>
      <c r="F32" s="145"/>
      <c r="G32" s="145"/>
      <c r="H32" s="145"/>
      <c r="I32" s="144" t="s">
        <v>46</v>
      </c>
      <c r="J32" s="144"/>
      <c r="K32" s="144"/>
      <c r="L32" s="144"/>
      <c r="M32" s="144"/>
      <c r="N32" s="144"/>
      <c r="O32" s="144"/>
      <c r="P32" s="144" t="s">
        <v>60</v>
      </c>
      <c r="Q32" s="144"/>
      <c r="R32" s="144"/>
      <c r="S32" s="144"/>
      <c r="T32" s="144"/>
      <c r="U32" s="144"/>
      <c r="V32" s="144"/>
      <c r="W32" s="144" t="s">
        <v>67</v>
      </c>
      <c r="X32" s="144"/>
      <c r="Y32" s="144"/>
      <c r="Z32" s="144"/>
      <c r="AA32" s="144"/>
      <c r="AB32" s="144"/>
      <c r="AC32" s="144"/>
      <c r="AD32" s="144" t="s">
        <v>68</v>
      </c>
      <c r="AE32" s="144"/>
      <c r="AF32" s="144"/>
      <c r="AG32" s="144"/>
      <c r="AH32" s="144"/>
      <c r="AI32" s="144"/>
      <c r="AJ32" s="144"/>
    </row>
    <row r="33" spans="1:37" ht="12.95" customHeight="1" x14ac:dyDescent="0.2">
      <c r="A33" s="135" t="s">
        <v>56</v>
      </c>
      <c r="B33" s="135"/>
      <c r="C33" s="135"/>
      <c r="D33" s="135"/>
      <c r="E33" s="135"/>
      <c r="F33" s="135"/>
      <c r="G33" s="135"/>
      <c r="H33" s="135"/>
      <c r="I33" s="143"/>
      <c r="J33" s="143"/>
      <c r="K33" s="143"/>
      <c r="L33" s="143"/>
      <c r="M33" s="143"/>
      <c r="N33" s="143"/>
      <c r="O33" s="143"/>
      <c r="P33" s="143"/>
      <c r="Q33" s="143"/>
      <c r="R33" s="143"/>
      <c r="S33" s="143"/>
      <c r="T33" s="143"/>
      <c r="U33" s="143"/>
      <c r="V33" s="143"/>
      <c r="W33" s="143"/>
      <c r="X33" s="143"/>
      <c r="Y33" s="143"/>
      <c r="Z33" s="143"/>
      <c r="AA33" s="143"/>
      <c r="AB33" s="143"/>
      <c r="AC33" s="143"/>
      <c r="AD33" s="143"/>
      <c r="AE33" s="143"/>
      <c r="AF33" s="143"/>
      <c r="AG33" s="143"/>
      <c r="AH33" s="143"/>
      <c r="AI33" s="143"/>
      <c r="AJ33" s="143"/>
    </row>
    <row r="34" spans="1:37" ht="12.95" customHeight="1" x14ac:dyDescent="0.2">
      <c r="A34" s="135" t="s">
        <v>55</v>
      </c>
      <c r="B34" s="135"/>
      <c r="C34" s="135"/>
      <c r="D34" s="135"/>
      <c r="E34" s="135"/>
      <c r="F34" s="135"/>
      <c r="G34" s="135"/>
      <c r="H34" s="135"/>
      <c r="I34" s="143"/>
      <c r="J34" s="143"/>
      <c r="K34" s="143"/>
      <c r="L34" s="143"/>
      <c r="M34" s="143"/>
      <c r="N34" s="143"/>
      <c r="O34" s="143"/>
      <c r="P34" s="143"/>
      <c r="Q34" s="143"/>
      <c r="R34" s="143"/>
      <c r="S34" s="143"/>
      <c r="T34" s="143"/>
      <c r="U34" s="143"/>
      <c r="V34" s="143"/>
      <c r="W34" s="143"/>
      <c r="X34" s="143"/>
      <c r="Y34" s="143"/>
      <c r="Z34" s="143"/>
      <c r="AA34" s="143"/>
      <c r="AB34" s="143"/>
      <c r="AC34" s="143"/>
      <c r="AD34" s="143"/>
      <c r="AE34" s="143"/>
      <c r="AF34" s="143"/>
      <c r="AG34" s="143"/>
      <c r="AH34" s="143"/>
      <c r="AI34" s="143"/>
      <c r="AJ34" s="143"/>
    </row>
    <row r="35" spans="1:37" ht="12.95" customHeight="1" x14ac:dyDescent="0.2">
      <c r="A35" s="135" t="s">
        <v>58</v>
      </c>
      <c r="B35" s="135"/>
      <c r="C35" s="135"/>
      <c r="D35" s="135"/>
      <c r="E35" s="135"/>
      <c r="F35" s="135"/>
      <c r="G35" s="135"/>
      <c r="H35" s="135"/>
      <c r="I35" s="143"/>
      <c r="J35" s="143"/>
      <c r="K35" s="143"/>
      <c r="L35" s="143"/>
      <c r="M35" s="143"/>
      <c r="N35" s="143"/>
      <c r="O35" s="143"/>
      <c r="P35" s="143"/>
      <c r="Q35" s="143"/>
      <c r="R35" s="143"/>
      <c r="S35" s="143"/>
      <c r="T35" s="143"/>
      <c r="U35" s="143"/>
      <c r="V35" s="143"/>
      <c r="W35" s="143"/>
      <c r="X35" s="143"/>
      <c r="Y35" s="143"/>
      <c r="Z35" s="143"/>
      <c r="AA35" s="143"/>
      <c r="AB35" s="143"/>
      <c r="AC35" s="143"/>
      <c r="AD35" s="143"/>
      <c r="AE35" s="143"/>
      <c r="AF35" s="143"/>
      <c r="AG35" s="143"/>
      <c r="AH35" s="143"/>
      <c r="AI35" s="143"/>
      <c r="AJ35" s="143"/>
    </row>
    <row r="36" spans="1:37" ht="12.95" customHeight="1" x14ac:dyDescent="0.2">
      <c r="A36" s="135" t="s">
        <v>137</v>
      </c>
      <c r="B36" s="135"/>
      <c r="C36" s="135"/>
      <c r="D36" s="135"/>
      <c r="E36" s="135"/>
      <c r="F36" s="135"/>
      <c r="G36" s="135"/>
      <c r="H36" s="135"/>
      <c r="I36" s="141">
        <v>0</v>
      </c>
      <c r="J36" s="141"/>
      <c r="K36" s="141"/>
      <c r="L36" s="141"/>
      <c r="M36" s="141"/>
      <c r="N36" s="141"/>
      <c r="O36" s="141"/>
      <c r="P36" s="141">
        <v>0</v>
      </c>
      <c r="Q36" s="141"/>
      <c r="R36" s="141"/>
      <c r="S36" s="141"/>
      <c r="T36" s="141"/>
      <c r="U36" s="141"/>
      <c r="V36" s="141"/>
      <c r="W36" s="141">
        <v>0</v>
      </c>
      <c r="X36" s="141"/>
      <c r="Y36" s="141"/>
      <c r="Z36" s="141"/>
      <c r="AA36" s="141"/>
      <c r="AB36" s="141"/>
      <c r="AC36" s="141"/>
      <c r="AD36" s="141">
        <v>0</v>
      </c>
      <c r="AE36" s="141"/>
      <c r="AF36" s="141"/>
      <c r="AG36" s="141"/>
      <c r="AH36" s="141"/>
      <c r="AI36" s="141"/>
      <c r="AJ36" s="141"/>
    </row>
    <row r="37" spans="1:37" ht="12.95" customHeight="1" x14ac:dyDescent="0.2">
      <c r="A37" s="135" t="s">
        <v>103</v>
      </c>
      <c r="B37" s="135"/>
      <c r="C37" s="135"/>
      <c r="D37" s="135"/>
      <c r="E37" s="135"/>
      <c r="F37" s="135"/>
      <c r="G37" s="135"/>
      <c r="H37" s="135"/>
      <c r="I37" s="142">
        <v>0</v>
      </c>
      <c r="J37" s="142"/>
      <c r="K37" s="142"/>
      <c r="L37" s="142"/>
      <c r="M37" s="142"/>
      <c r="N37" s="142"/>
      <c r="O37" s="142"/>
      <c r="P37" s="142">
        <v>0</v>
      </c>
      <c r="Q37" s="142"/>
      <c r="R37" s="142"/>
      <c r="S37" s="142"/>
      <c r="T37" s="142"/>
      <c r="U37" s="142"/>
      <c r="V37" s="142"/>
      <c r="W37" s="142">
        <v>0</v>
      </c>
      <c r="X37" s="142"/>
      <c r="Y37" s="142"/>
      <c r="Z37" s="142"/>
      <c r="AA37" s="142"/>
      <c r="AB37" s="142"/>
      <c r="AC37" s="142"/>
      <c r="AD37" s="142">
        <v>0</v>
      </c>
      <c r="AE37" s="142"/>
      <c r="AF37" s="142"/>
      <c r="AG37" s="142"/>
      <c r="AH37" s="142"/>
      <c r="AI37" s="142"/>
      <c r="AJ37" s="142"/>
    </row>
    <row r="38" spans="1:37" ht="12.95" customHeight="1" x14ac:dyDescent="0.2">
      <c r="A38" s="135" t="s">
        <v>197</v>
      </c>
      <c r="B38" s="135"/>
      <c r="C38" s="135"/>
      <c r="D38" s="135"/>
      <c r="E38" s="135"/>
      <c r="F38" s="135"/>
      <c r="G38" s="135"/>
      <c r="H38" s="135"/>
      <c r="I38" s="142">
        <v>0</v>
      </c>
      <c r="J38" s="142"/>
      <c r="K38" s="142"/>
      <c r="L38" s="142"/>
      <c r="M38" s="142"/>
      <c r="N38" s="142"/>
      <c r="O38" s="142"/>
      <c r="P38" s="142">
        <v>0</v>
      </c>
      <c r="Q38" s="142"/>
      <c r="R38" s="142"/>
      <c r="S38" s="142"/>
      <c r="T38" s="142"/>
      <c r="U38" s="142"/>
      <c r="V38" s="142"/>
      <c r="W38" s="142">
        <v>0</v>
      </c>
      <c r="X38" s="142"/>
      <c r="Y38" s="142"/>
      <c r="Z38" s="142"/>
      <c r="AA38" s="142"/>
      <c r="AB38" s="142"/>
      <c r="AC38" s="142"/>
      <c r="AD38" s="142">
        <v>0</v>
      </c>
      <c r="AE38" s="142"/>
      <c r="AF38" s="142"/>
      <c r="AG38" s="142"/>
      <c r="AH38" s="142"/>
      <c r="AI38" s="142"/>
      <c r="AJ38" s="142"/>
    </row>
    <row r="39" spans="1:37" ht="12.95" customHeight="1" x14ac:dyDescent="0.2">
      <c r="A39" s="135" t="s">
        <v>59</v>
      </c>
      <c r="B39" s="135"/>
      <c r="C39" s="135"/>
      <c r="D39" s="135"/>
      <c r="E39" s="135"/>
      <c r="F39" s="135"/>
      <c r="G39" s="135"/>
      <c r="H39" s="135"/>
      <c r="I39" s="136">
        <f>IF(I35=0,0,VLOOKUP(I35,Table_Line_4_Pay_Period[],2,FALSE))</f>
        <v>0</v>
      </c>
      <c r="J39" s="136"/>
      <c r="K39" s="136"/>
      <c r="L39" s="136"/>
      <c r="M39" s="136"/>
      <c r="N39" s="136"/>
      <c r="O39" s="136"/>
      <c r="P39" s="136">
        <f>IF(P35=0,0,VLOOKUP(P35,Table_Line_4_Pay_Period[],2,FALSE))</f>
        <v>0</v>
      </c>
      <c r="Q39" s="136"/>
      <c r="R39" s="136"/>
      <c r="S39" s="136"/>
      <c r="T39" s="136"/>
      <c r="U39" s="136"/>
      <c r="V39" s="136"/>
      <c r="W39" s="136">
        <f>IF(W35=0,0,VLOOKUP(W35,Table_Line_4_Pay_Period[],2,FALSE))</f>
        <v>0</v>
      </c>
      <c r="X39" s="136"/>
      <c r="Y39" s="136"/>
      <c r="Z39" s="136"/>
      <c r="AA39" s="136"/>
      <c r="AB39" s="136"/>
      <c r="AC39" s="136"/>
      <c r="AD39" s="136">
        <f>IF(AD35=0,0,VLOOKUP(AD35,Table_Line_4_Pay_Period[],2,FALSE))</f>
        <v>0</v>
      </c>
      <c r="AE39" s="136"/>
      <c r="AF39" s="136"/>
      <c r="AG39" s="136"/>
      <c r="AH39" s="136"/>
      <c r="AI39" s="136"/>
      <c r="AJ39" s="136"/>
    </row>
    <row r="40" spans="1:37" ht="12.95" customHeight="1" x14ac:dyDescent="0.2">
      <c r="A40" s="133" t="s">
        <v>47</v>
      </c>
      <c r="B40" s="133"/>
      <c r="C40" s="133"/>
      <c r="D40" s="133"/>
      <c r="E40" s="133"/>
      <c r="F40" s="133"/>
      <c r="G40" s="133"/>
      <c r="H40" s="133"/>
      <c r="I40" s="134">
        <f>IF(AND(I35="Other",I36=0),0,SUM(IF(I35=0,0,IF(AND(I35="Other",I36&gt;0),I37*I36,I37*I39))+I38))</f>
        <v>0</v>
      </c>
      <c r="J40" s="134"/>
      <c r="K40" s="134"/>
      <c r="L40" s="134"/>
      <c r="M40" s="134"/>
      <c r="N40" s="134"/>
      <c r="O40" s="134"/>
      <c r="P40" s="134">
        <f t="shared" ref="P40" si="9">IF(AND(P35="Other",P36=0),0,SUM(IF(P35=0,0,IF(AND(P35="Other",P36&gt;0),P37*P36,P37*P39))+P38))</f>
        <v>0</v>
      </c>
      <c r="Q40" s="134"/>
      <c r="R40" s="134"/>
      <c r="S40" s="134"/>
      <c r="T40" s="134"/>
      <c r="U40" s="134"/>
      <c r="V40" s="134"/>
      <c r="W40" s="134">
        <f t="shared" ref="W40" si="10">IF(AND(W35="Other",W36=0),0,SUM(IF(W35=0,0,IF(AND(W35="Other",W36&gt;0),W37*W36,W37*W39))+W38))</f>
        <v>0</v>
      </c>
      <c r="X40" s="134"/>
      <c r="Y40" s="134"/>
      <c r="Z40" s="134"/>
      <c r="AA40" s="134"/>
      <c r="AB40" s="134"/>
      <c r="AC40" s="134"/>
      <c r="AD40" s="134">
        <f t="shared" ref="AD40" si="11">IF(AND(AD35="Other",AD36=0),0,SUM(IF(AD35=0,0,IF(AND(AD35="Other",AD36&gt;0),AD37*AD36,AD37*AD39))+AD38))</f>
        <v>0</v>
      </c>
      <c r="AE40" s="134"/>
      <c r="AF40" s="134"/>
      <c r="AG40" s="134"/>
      <c r="AH40" s="134"/>
      <c r="AI40" s="134"/>
      <c r="AJ40" s="134"/>
      <c r="AK40" s="2">
        <f>SUM(I40:AJ40)</f>
        <v>0</v>
      </c>
    </row>
    <row r="42" spans="1:37" ht="12.95" customHeight="1" x14ac:dyDescent="0.2">
      <c r="A42" s="145" t="s">
        <v>157</v>
      </c>
      <c r="B42" s="145"/>
      <c r="C42" s="145"/>
      <c r="D42" s="145"/>
      <c r="E42" s="145"/>
      <c r="F42" s="145"/>
      <c r="G42" s="145"/>
      <c r="H42" s="145"/>
      <c r="I42" s="144" t="s">
        <v>46</v>
      </c>
      <c r="J42" s="144"/>
      <c r="K42" s="144"/>
      <c r="L42" s="144"/>
      <c r="M42" s="144"/>
      <c r="N42" s="144"/>
      <c r="O42" s="144"/>
      <c r="P42" s="144" t="s">
        <v>60</v>
      </c>
      <c r="Q42" s="144"/>
      <c r="R42" s="144"/>
      <c r="S42" s="144"/>
      <c r="T42" s="144"/>
      <c r="U42" s="144"/>
      <c r="V42" s="144"/>
      <c r="W42" s="144" t="s">
        <v>67</v>
      </c>
      <c r="X42" s="144"/>
      <c r="Y42" s="144"/>
      <c r="Z42" s="144"/>
      <c r="AA42" s="144"/>
      <c r="AB42" s="144"/>
      <c r="AC42" s="144"/>
      <c r="AD42" s="144" t="s">
        <v>68</v>
      </c>
      <c r="AE42" s="144"/>
      <c r="AF42" s="144"/>
      <c r="AG42" s="144"/>
      <c r="AH42" s="144"/>
      <c r="AI42" s="144"/>
      <c r="AJ42" s="144"/>
    </row>
    <row r="43" spans="1:37" ht="12.95" customHeight="1" x14ac:dyDescent="0.2">
      <c r="A43" s="135" t="s">
        <v>56</v>
      </c>
      <c r="B43" s="135"/>
      <c r="C43" s="135"/>
      <c r="D43" s="135"/>
      <c r="E43" s="135"/>
      <c r="F43" s="135"/>
      <c r="G43" s="135"/>
      <c r="H43" s="135"/>
      <c r="I43" s="143"/>
      <c r="J43" s="143"/>
      <c r="K43" s="143"/>
      <c r="L43" s="143"/>
      <c r="M43" s="143"/>
      <c r="N43" s="143"/>
      <c r="O43" s="143"/>
      <c r="P43" s="143"/>
      <c r="Q43" s="143"/>
      <c r="R43" s="143"/>
      <c r="S43" s="143"/>
      <c r="T43" s="143"/>
      <c r="U43" s="143"/>
      <c r="V43" s="143"/>
      <c r="W43" s="143"/>
      <c r="X43" s="143"/>
      <c r="Y43" s="143"/>
      <c r="Z43" s="143"/>
      <c r="AA43" s="143"/>
      <c r="AB43" s="143"/>
      <c r="AC43" s="143"/>
      <c r="AD43" s="143"/>
      <c r="AE43" s="143"/>
      <c r="AF43" s="143"/>
      <c r="AG43" s="143"/>
      <c r="AH43" s="143"/>
      <c r="AI43" s="143"/>
      <c r="AJ43" s="143"/>
    </row>
    <row r="44" spans="1:37" ht="12.95" customHeight="1" x14ac:dyDescent="0.2">
      <c r="A44" s="135" t="s">
        <v>55</v>
      </c>
      <c r="B44" s="135"/>
      <c r="C44" s="135"/>
      <c r="D44" s="135"/>
      <c r="E44" s="135"/>
      <c r="F44" s="135"/>
      <c r="G44" s="135"/>
      <c r="H44" s="135"/>
      <c r="I44" s="143"/>
      <c r="J44" s="143"/>
      <c r="K44" s="143"/>
      <c r="L44" s="143"/>
      <c r="M44" s="143"/>
      <c r="N44" s="143"/>
      <c r="O44" s="143"/>
      <c r="P44" s="143"/>
      <c r="Q44" s="143"/>
      <c r="R44" s="143"/>
      <c r="S44" s="143"/>
      <c r="T44" s="143"/>
      <c r="U44" s="143"/>
      <c r="V44" s="143"/>
      <c r="W44" s="143"/>
      <c r="X44" s="143"/>
      <c r="Y44" s="143"/>
      <c r="Z44" s="143"/>
      <c r="AA44" s="143"/>
      <c r="AB44" s="143"/>
      <c r="AC44" s="143"/>
      <c r="AD44" s="143"/>
      <c r="AE44" s="143"/>
      <c r="AF44" s="143"/>
      <c r="AG44" s="143"/>
      <c r="AH44" s="143"/>
      <c r="AI44" s="143"/>
      <c r="AJ44" s="143"/>
    </row>
    <row r="45" spans="1:37" ht="12.95" customHeight="1" x14ac:dyDescent="0.2">
      <c r="A45" s="135" t="s">
        <v>58</v>
      </c>
      <c r="B45" s="135"/>
      <c r="C45" s="135"/>
      <c r="D45" s="135"/>
      <c r="E45" s="135"/>
      <c r="F45" s="135"/>
      <c r="G45" s="135"/>
      <c r="H45" s="135"/>
      <c r="I45" s="143"/>
      <c r="J45" s="143"/>
      <c r="K45" s="143"/>
      <c r="L45" s="143"/>
      <c r="M45" s="143"/>
      <c r="N45" s="143"/>
      <c r="O45" s="143"/>
      <c r="P45" s="143"/>
      <c r="Q45" s="143"/>
      <c r="R45" s="143"/>
      <c r="S45" s="143"/>
      <c r="T45" s="143"/>
      <c r="U45" s="143"/>
      <c r="V45" s="143"/>
      <c r="W45" s="143"/>
      <c r="X45" s="143"/>
      <c r="Y45" s="143"/>
      <c r="Z45" s="143"/>
      <c r="AA45" s="143"/>
      <c r="AB45" s="143"/>
      <c r="AC45" s="143"/>
      <c r="AD45" s="143"/>
      <c r="AE45" s="143"/>
      <c r="AF45" s="143"/>
      <c r="AG45" s="143"/>
      <c r="AH45" s="143"/>
      <c r="AI45" s="143"/>
      <c r="AJ45" s="143"/>
    </row>
    <row r="46" spans="1:37" ht="12.95" customHeight="1" x14ac:dyDescent="0.2">
      <c r="A46" s="135" t="s">
        <v>137</v>
      </c>
      <c r="B46" s="135"/>
      <c r="C46" s="135"/>
      <c r="D46" s="135"/>
      <c r="E46" s="135"/>
      <c r="F46" s="135"/>
      <c r="G46" s="135"/>
      <c r="H46" s="135"/>
      <c r="I46" s="141">
        <v>0</v>
      </c>
      <c r="J46" s="141"/>
      <c r="K46" s="141"/>
      <c r="L46" s="141"/>
      <c r="M46" s="141"/>
      <c r="N46" s="141"/>
      <c r="O46" s="141"/>
      <c r="P46" s="141">
        <v>0</v>
      </c>
      <c r="Q46" s="141"/>
      <c r="R46" s="141"/>
      <c r="S46" s="141"/>
      <c r="T46" s="141"/>
      <c r="U46" s="141"/>
      <c r="V46" s="141"/>
      <c r="W46" s="141">
        <v>0</v>
      </c>
      <c r="X46" s="141"/>
      <c r="Y46" s="141"/>
      <c r="Z46" s="141"/>
      <c r="AA46" s="141"/>
      <c r="AB46" s="141"/>
      <c r="AC46" s="141"/>
      <c r="AD46" s="141">
        <v>0</v>
      </c>
      <c r="AE46" s="141"/>
      <c r="AF46" s="141"/>
      <c r="AG46" s="141"/>
      <c r="AH46" s="141"/>
      <c r="AI46" s="141"/>
      <c r="AJ46" s="141"/>
    </row>
    <row r="47" spans="1:37" ht="12.95" customHeight="1" x14ac:dyDescent="0.2">
      <c r="A47" s="135" t="s">
        <v>103</v>
      </c>
      <c r="B47" s="135"/>
      <c r="C47" s="135"/>
      <c r="D47" s="135"/>
      <c r="E47" s="135"/>
      <c r="F47" s="135"/>
      <c r="G47" s="135"/>
      <c r="H47" s="135"/>
      <c r="I47" s="142">
        <v>0</v>
      </c>
      <c r="J47" s="142"/>
      <c r="K47" s="142"/>
      <c r="L47" s="142"/>
      <c r="M47" s="142"/>
      <c r="N47" s="142"/>
      <c r="O47" s="142"/>
      <c r="P47" s="142">
        <v>0</v>
      </c>
      <c r="Q47" s="142"/>
      <c r="R47" s="142"/>
      <c r="S47" s="142"/>
      <c r="T47" s="142"/>
      <c r="U47" s="142"/>
      <c r="V47" s="142"/>
      <c r="W47" s="142">
        <v>0</v>
      </c>
      <c r="X47" s="142"/>
      <c r="Y47" s="142"/>
      <c r="Z47" s="142"/>
      <c r="AA47" s="142"/>
      <c r="AB47" s="142"/>
      <c r="AC47" s="142"/>
      <c r="AD47" s="142">
        <v>0</v>
      </c>
      <c r="AE47" s="142"/>
      <c r="AF47" s="142"/>
      <c r="AG47" s="142"/>
      <c r="AH47" s="142"/>
      <c r="AI47" s="142"/>
      <c r="AJ47" s="142"/>
    </row>
    <row r="48" spans="1:37" ht="12.95" customHeight="1" x14ac:dyDescent="0.2">
      <c r="A48" s="135" t="s">
        <v>197</v>
      </c>
      <c r="B48" s="135"/>
      <c r="C48" s="135"/>
      <c r="D48" s="135"/>
      <c r="E48" s="135"/>
      <c r="F48" s="135"/>
      <c r="G48" s="135"/>
      <c r="H48" s="135"/>
      <c r="I48" s="142">
        <v>0</v>
      </c>
      <c r="J48" s="142"/>
      <c r="K48" s="142"/>
      <c r="L48" s="142"/>
      <c r="M48" s="142"/>
      <c r="N48" s="142"/>
      <c r="O48" s="142"/>
      <c r="P48" s="142">
        <v>0</v>
      </c>
      <c r="Q48" s="142"/>
      <c r="R48" s="142"/>
      <c r="S48" s="142"/>
      <c r="T48" s="142"/>
      <c r="U48" s="142"/>
      <c r="V48" s="142"/>
      <c r="W48" s="142">
        <v>0</v>
      </c>
      <c r="X48" s="142"/>
      <c r="Y48" s="142"/>
      <c r="Z48" s="142"/>
      <c r="AA48" s="142"/>
      <c r="AB48" s="142"/>
      <c r="AC48" s="142"/>
      <c r="AD48" s="142">
        <v>0</v>
      </c>
      <c r="AE48" s="142"/>
      <c r="AF48" s="142"/>
      <c r="AG48" s="142"/>
      <c r="AH48" s="142"/>
      <c r="AI48" s="142"/>
      <c r="AJ48" s="142"/>
    </row>
    <row r="49" spans="1:37" ht="12.95" customHeight="1" x14ac:dyDescent="0.2">
      <c r="A49" s="135" t="s">
        <v>59</v>
      </c>
      <c r="B49" s="135"/>
      <c r="C49" s="135"/>
      <c r="D49" s="135"/>
      <c r="E49" s="135"/>
      <c r="F49" s="135"/>
      <c r="G49" s="135"/>
      <c r="H49" s="135"/>
      <c r="I49" s="136">
        <f>IF(I45=0,0,VLOOKUP(I45,Table_Line_4_Pay_Period[],2,FALSE))</f>
        <v>0</v>
      </c>
      <c r="J49" s="136"/>
      <c r="K49" s="136"/>
      <c r="L49" s="136"/>
      <c r="M49" s="136"/>
      <c r="N49" s="136"/>
      <c r="O49" s="136"/>
      <c r="P49" s="136">
        <f>IF(P45=0,0,VLOOKUP(P45,Table_Line_4_Pay_Period[],2,FALSE))</f>
        <v>0</v>
      </c>
      <c r="Q49" s="136"/>
      <c r="R49" s="136"/>
      <c r="S49" s="136"/>
      <c r="T49" s="136"/>
      <c r="U49" s="136"/>
      <c r="V49" s="136"/>
      <c r="W49" s="136">
        <f>IF(W45=0,0,VLOOKUP(W45,Table_Line_4_Pay_Period[],2,FALSE))</f>
        <v>0</v>
      </c>
      <c r="X49" s="136"/>
      <c r="Y49" s="136"/>
      <c r="Z49" s="136"/>
      <c r="AA49" s="136"/>
      <c r="AB49" s="136"/>
      <c r="AC49" s="136"/>
      <c r="AD49" s="136">
        <f>IF(AD45=0,0,VLOOKUP(AD45,Table_Line_4_Pay_Period[],2,FALSE))</f>
        <v>0</v>
      </c>
      <c r="AE49" s="136"/>
      <c r="AF49" s="136"/>
      <c r="AG49" s="136"/>
      <c r="AH49" s="136"/>
      <c r="AI49" s="136"/>
      <c r="AJ49" s="136"/>
    </row>
    <row r="50" spans="1:37" ht="12.95" customHeight="1" x14ac:dyDescent="0.2">
      <c r="A50" s="133" t="s">
        <v>47</v>
      </c>
      <c r="B50" s="133"/>
      <c r="C50" s="133"/>
      <c r="D50" s="133"/>
      <c r="E50" s="133"/>
      <c r="F50" s="133"/>
      <c r="G50" s="133"/>
      <c r="H50" s="133"/>
      <c r="I50" s="134">
        <f>IF(AND(I45="Other",I46=0),0,SUM(IF(I45=0,0,IF(AND(I45="Other",I46&gt;0),I47*I46,I47*I49))+I48))</f>
        <v>0</v>
      </c>
      <c r="J50" s="134"/>
      <c r="K50" s="134"/>
      <c r="L50" s="134"/>
      <c r="M50" s="134"/>
      <c r="N50" s="134"/>
      <c r="O50" s="134"/>
      <c r="P50" s="134">
        <f t="shared" ref="P50" si="12">IF(AND(P45="Other",P46=0),0,SUM(IF(P45=0,0,IF(AND(P45="Other",P46&gt;0),P47*P46,P47*P49))+P48))</f>
        <v>0</v>
      </c>
      <c r="Q50" s="134"/>
      <c r="R50" s="134"/>
      <c r="S50" s="134"/>
      <c r="T50" s="134"/>
      <c r="U50" s="134"/>
      <c r="V50" s="134"/>
      <c r="W50" s="134">
        <f t="shared" ref="W50" si="13">IF(AND(W45="Other",W46=0),0,SUM(IF(W45=0,0,IF(AND(W45="Other",W46&gt;0),W47*W46,W47*W49))+W48))</f>
        <v>0</v>
      </c>
      <c r="X50" s="134"/>
      <c r="Y50" s="134"/>
      <c r="Z50" s="134"/>
      <c r="AA50" s="134"/>
      <c r="AB50" s="134"/>
      <c r="AC50" s="134"/>
      <c r="AD50" s="134">
        <f t="shared" ref="AD50" si="14">IF(AND(AD45="Other",AD46=0),0,SUM(IF(AD45=0,0,IF(AND(AD45="Other",AD46&gt;0),AD47*AD46,AD47*AD49))+AD48))</f>
        <v>0</v>
      </c>
      <c r="AE50" s="134"/>
      <c r="AF50" s="134"/>
      <c r="AG50" s="134"/>
      <c r="AH50" s="134"/>
      <c r="AI50" s="134"/>
      <c r="AJ50" s="134"/>
      <c r="AK50" s="2">
        <f>SUM(I50:AJ50)</f>
        <v>0</v>
      </c>
    </row>
    <row r="52" spans="1:37" ht="12.95" customHeight="1" x14ac:dyDescent="0.2">
      <c r="A52" s="145" t="s">
        <v>97</v>
      </c>
      <c r="B52" s="145"/>
      <c r="C52" s="145"/>
      <c r="D52" s="145"/>
      <c r="E52" s="145"/>
      <c r="F52" s="145"/>
      <c r="G52" s="145"/>
      <c r="H52" s="145"/>
      <c r="I52" s="144" t="s">
        <v>46</v>
      </c>
      <c r="J52" s="144"/>
      <c r="K52" s="144"/>
      <c r="L52" s="144"/>
      <c r="M52" s="144"/>
      <c r="N52" s="144"/>
      <c r="O52" s="144"/>
      <c r="P52" s="144" t="s">
        <v>60</v>
      </c>
      <c r="Q52" s="144"/>
      <c r="R52" s="144"/>
      <c r="S52" s="144"/>
      <c r="T52" s="144"/>
      <c r="U52" s="144"/>
      <c r="V52" s="144"/>
      <c r="W52" s="144" t="s">
        <v>67</v>
      </c>
      <c r="X52" s="144"/>
      <c r="Y52" s="144"/>
      <c r="Z52" s="144"/>
      <c r="AA52" s="144"/>
      <c r="AB52" s="144"/>
      <c r="AC52" s="144"/>
      <c r="AD52" s="144" t="s">
        <v>68</v>
      </c>
      <c r="AE52" s="144"/>
      <c r="AF52" s="144"/>
      <c r="AG52" s="144"/>
      <c r="AH52" s="144"/>
      <c r="AI52" s="144"/>
      <c r="AJ52" s="144"/>
    </row>
    <row r="53" spans="1:37" ht="12.95" customHeight="1" x14ac:dyDescent="0.2">
      <c r="A53" s="135" t="s">
        <v>56</v>
      </c>
      <c r="B53" s="135"/>
      <c r="C53" s="135"/>
      <c r="D53" s="135"/>
      <c r="E53" s="135"/>
      <c r="F53" s="135"/>
      <c r="G53" s="135"/>
      <c r="H53" s="135"/>
      <c r="I53" s="143"/>
      <c r="J53" s="143"/>
      <c r="K53" s="143"/>
      <c r="L53" s="143"/>
      <c r="M53" s="143"/>
      <c r="N53" s="143"/>
      <c r="O53" s="143"/>
      <c r="P53" s="143"/>
      <c r="Q53" s="143"/>
      <c r="R53" s="143"/>
      <c r="S53" s="143"/>
      <c r="T53" s="143"/>
      <c r="U53" s="143"/>
      <c r="V53" s="143"/>
      <c r="W53" s="143"/>
      <c r="X53" s="143"/>
      <c r="Y53" s="143"/>
      <c r="Z53" s="143"/>
      <c r="AA53" s="143"/>
      <c r="AB53" s="143"/>
      <c r="AC53" s="143"/>
      <c r="AD53" s="143"/>
      <c r="AE53" s="143"/>
      <c r="AF53" s="143"/>
      <c r="AG53" s="143"/>
      <c r="AH53" s="143"/>
      <c r="AI53" s="143"/>
      <c r="AJ53" s="143"/>
    </row>
    <row r="54" spans="1:37" ht="12.95" customHeight="1" x14ac:dyDescent="0.2">
      <c r="A54" s="135" t="s">
        <v>55</v>
      </c>
      <c r="B54" s="135"/>
      <c r="C54" s="135"/>
      <c r="D54" s="135"/>
      <c r="E54" s="135"/>
      <c r="F54" s="135"/>
      <c r="G54" s="135"/>
      <c r="H54" s="135"/>
      <c r="I54" s="143"/>
      <c r="J54" s="143"/>
      <c r="K54" s="143"/>
      <c r="L54" s="143"/>
      <c r="M54" s="143"/>
      <c r="N54" s="143"/>
      <c r="O54" s="143"/>
      <c r="P54" s="143"/>
      <c r="Q54" s="143"/>
      <c r="R54" s="143"/>
      <c r="S54" s="143"/>
      <c r="T54" s="143"/>
      <c r="U54" s="143"/>
      <c r="V54" s="143"/>
      <c r="W54" s="143"/>
      <c r="X54" s="143"/>
      <c r="Y54" s="143"/>
      <c r="Z54" s="143"/>
      <c r="AA54" s="143"/>
      <c r="AB54" s="143"/>
      <c r="AC54" s="143"/>
      <c r="AD54" s="143"/>
      <c r="AE54" s="143"/>
      <c r="AF54" s="143"/>
      <c r="AG54" s="143"/>
      <c r="AH54" s="143"/>
      <c r="AI54" s="143"/>
      <c r="AJ54" s="143"/>
    </row>
    <row r="55" spans="1:37" ht="12.95" customHeight="1" x14ac:dyDescent="0.2">
      <c r="A55" s="135" t="s">
        <v>58</v>
      </c>
      <c r="B55" s="135"/>
      <c r="C55" s="135"/>
      <c r="D55" s="135"/>
      <c r="E55" s="135"/>
      <c r="F55" s="135"/>
      <c r="G55" s="135"/>
      <c r="H55" s="135"/>
      <c r="I55" s="143"/>
      <c r="J55" s="143"/>
      <c r="K55" s="143"/>
      <c r="L55" s="143"/>
      <c r="M55" s="143"/>
      <c r="N55" s="143"/>
      <c r="O55" s="143"/>
      <c r="P55" s="143"/>
      <c r="Q55" s="143"/>
      <c r="R55" s="143"/>
      <c r="S55" s="143"/>
      <c r="T55" s="143"/>
      <c r="U55" s="143"/>
      <c r="V55" s="143"/>
      <c r="W55" s="143"/>
      <c r="X55" s="143"/>
      <c r="Y55" s="143"/>
      <c r="Z55" s="143"/>
      <c r="AA55" s="143"/>
      <c r="AB55" s="143"/>
      <c r="AC55" s="143"/>
      <c r="AD55" s="143"/>
      <c r="AE55" s="143"/>
      <c r="AF55" s="143"/>
      <c r="AG55" s="143"/>
      <c r="AH55" s="143"/>
      <c r="AI55" s="143"/>
      <c r="AJ55" s="143"/>
    </row>
    <row r="56" spans="1:37" ht="12.95" customHeight="1" x14ac:dyDescent="0.2">
      <c r="A56" s="135" t="s">
        <v>137</v>
      </c>
      <c r="B56" s="135"/>
      <c r="C56" s="135"/>
      <c r="D56" s="135"/>
      <c r="E56" s="135"/>
      <c r="F56" s="135"/>
      <c r="G56" s="135"/>
      <c r="H56" s="135"/>
      <c r="I56" s="141">
        <v>0</v>
      </c>
      <c r="J56" s="141"/>
      <c r="K56" s="141"/>
      <c r="L56" s="141"/>
      <c r="M56" s="141"/>
      <c r="N56" s="141"/>
      <c r="O56" s="141"/>
      <c r="P56" s="141">
        <v>0</v>
      </c>
      <c r="Q56" s="141"/>
      <c r="R56" s="141"/>
      <c r="S56" s="141"/>
      <c r="T56" s="141"/>
      <c r="U56" s="141"/>
      <c r="V56" s="141"/>
      <c r="W56" s="141">
        <v>0</v>
      </c>
      <c r="X56" s="141"/>
      <c r="Y56" s="141"/>
      <c r="Z56" s="141"/>
      <c r="AA56" s="141"/>
      <c r="AB56" s="141"/>
      <c r="AC56" s="141"/>
      <c r="AD56" s="141">
        <v>0</v>
      </c>
      <c r="AE56" s="141"/>
      <c r="AF56" s="141"/>
      <c r="AG56" s="141"/>
      <c r="AH56" s="141"/>
      <c r="AI56" s="141"/>
      <c r="AJ56" s="141"/>
    </row>
    <row r="57" spans="1:37" ht="12.95" customHeight="1" x14ac:dyDescent="0.2">
      <c r="A57" s="135" t="s">
        <v>103</v>
      </c>
      <c r="B57" s="135"/>
      <c r="C57" s="135"/>
      <c r="D57" s="135"/>
      <c r="E57" s="135"/>
      <c r="F57" s="135"/>
      <c r="G57" s="135"/>
      <c r="H57" s="135"/>
      <c r="I57" s="142">
        <v>0</v>
      </c>
      <c r="J57" s="142"/>
      <c r="K57" s="142"/>
      <c r="L57" s="142"/>
      <c r="M57" s="142"/>
      <c r="N57" s="142"/>
      <c r="O57" s="142"/>
      <c r="P57" s="142">
        <v>0</v>
      </c>
      <c r="Q57" s="142"/>
      <c r="R57" s="142"/>
      <c r="S57" s="142"/>
      <c r="T57" s="142"/>
      <c r="U57" s="142"/>
      <c r="V57" s="142"/>
      <c r="W57" s="142">
        <v>0</v>
      </c>
      <c r="X57" s="142"/>
      <c r="Y57" s="142"/>
      <c r="Z57" s="142"/>
      <c r="AA57" s="142"/>
      <c r="AB57" s="142"/>
      <c r="AC57" s="142"/>
      <c r="AD57" s="142">
        <v>0</v>
      </c>
      <c r="AE57" s="142"/>
      <c r="AF57" s="142"/>
      <c r="AG57" s="142"/>
      <c r="AH57" s="142"/>
      <c r="AI57" s="142"/>
      <c r="AJ57" s="142"/>
    </row>
    <row r="58" spans="1:37" ht="12.95" customHeight="1" x14ac:dyDescent="0.2">
      <c r="A58" s="135" t="s">
        <v>197</v>
      </c>
      <c r="B58" s="135"/>
      <c r="C58" s="135"/>
      <c r="D58" s="135"/>
      <c r="E58" s="135"/>
      <c r="F58" s="135"/>
      <c r="G58" s="135"/>
      <c r="H58" s="135"/>
      <c r="I58" s="142">
        <v>0</v>
      </c>
      <c r="J58" s="142"/>
      <c r="K58" s="142"/>
      <c r="L58" s="142"/>
      <c r="M58" s="142"/>
      <c r="N58" s="142"/>
      <c r="O58" s="142"/>
      <c r="P58" s="142">
        <v>0</v>
      </c>
      <c r="Q58" s="142"/>
      <c r="R58" s="142"/>
      <c r="S58" s="142"/>
      <c r="T58" s="142"/>
      <c r="U58" s="142"/>
      <c r="V58" s="142"/>
      <c r="W58" s="142">
        <v>0</v>
      </c>
      <c r="X58" s="142"/>
      <c r="Y58" s="142"/>
      <c r="Z58" s="142"/>
      <c r="AA58" s="142"/>
      <c r="AB58" s="142"/>
      <c r="AC58" s="142"/>
      <c r="AD58" s="142">
        <v>0</v>
      </c>
      <c r="AE58" s="142"/>
      <c r="AF58" s="142"/>
      <c r="AG58" s="142"/>
      <c r="AH58" s="142"/>
      <c r="AI58" s="142"/>
      <c r="AJ58" s="142"/>
    </row>
    <row r="59" spans="1:37" ht="12.95" customHeight="1" x14ac:dyDescent="0.2">
      <c r="A59" s="135" t="s">
        <v>59</v>
      </c>
      <c r="B59" s="135"/>
      <c r="C59" s="135"/>
      <c r="D59" s="135"/>
      <c r="E59" s="135"/>
      <c r="F59" s="135"/>
      <c r="G59" s="135"/>
      <c r="H59" s="135"/>
      <c r="I59" s="136">
        <f>IF(I55=0,0,VLOOKUP(I55,Table_Line_4_Pay_Period[],2,FALSE))</f>
        <v>0</v>
      </c>
      <c r="J59" s="136"/>
      <c r="K59" s="136"/>
      <c r="L59" s="136"/>
      <c r="M59" s="136"/>
      <c r="N59" s="136"/>
      <c r="O59" s="136"/>
      <c r="P59" s="136">
        <f>IF(P55=0,0,VLOOKUP(P55,Table_Line_4_Pay_Period[],2,FALSE))</f>
        <v>0</v>
      </c>
      <c r="Q59" s="136"/>
      <c r="R59" s="136"/>
      <c r="S59" s="136"/>
      <c r="T59" s="136"/>
      <c r="U59" s="136"/>
      <c r="V59" s="136"/>
      <c r="W59" s="136">
        <f>IF(W55=0,0,VLOOKUP(W55,Table_Line_4_Pay_Period[],2,FALSE))</f>
        <v>0</v>
      </c>
      <c r="X59" s="136"/>
      <c r="Y59" s="136"/>
      <c r="Z59" s="136"/>
      <c r="AA59" s="136"/>
      <c r="AB59" s="136"/>
      <c r="AC59" s="136"/>
      <c r="AD59" s="136">
        <f>IF(AD55=0,0,VLOOKUP(AD55,Table_Line_4_Pay_Period[],2,FALSE))</f>
        <v>0</v>
      </c>
      <c r="AE59" s="136"/>
      <c r="AF59" s="136"/>
      <c r="AG59" s="136"/>
      <c r="AH59" s="136"/>
      <c r="AI59" s="136"/>
      <c r="AJ59" s="136"/>
    </row>
    <row r="60" spans="1:37" ht="12.95" customHeight="1" x14ac:dyDescent="0.2">
      <c r="A60" s="133" t="s">
        <v>47</v>
      </c>
      <c r="B60" s="133"/>
      <c r="C60" s="133"/>
      <c r="D60" s="133"/>
      <c r="E60" s="133"/>
      <c r="F60" s="133"/>
      <c r="G60" s="133"/>
      <c r="H60" s="133"/>
      <c r="I60" s="134">
        <f>IF(AND(I55="Other",I56=0),0,SUM(IF(I55=0,0,IF(AND(I55="Other",I56&gt;0),I57*I56,I57*I59))+I58))</f>
        <v>0</v>
      </c>
      <c r="J60" s="134"/>
      <c r="K60" s="134"/>
      <c r="L60" s="134"/>
      <c r="M60" s="134"/>
      <c r="N60" s="134"/>
      <c r="O60" s="134"/>
      <c r="P60" s="134">
        <f t="shared" ref="P60" si="15">IF(AND(P55="Other",P56=0),0,SUM(IF(P55=0,0,IF(AND(P55="Other",P56&gt;0),P57*P56,P57*P59))+P58))</f>
        <v>0</v>
      </c>
      <c r="Q60" s="134"/>
      <c r="R60" s="134"/>
      <c r="S60" s="134"/>
      <c r="T60" s="134"/>
      <c r="U60" s="134"/>
      <c r="V60" s="134"/>
      <c r="W60" s="134">
        <f t="shared" ref="W60" si="16">IF(AND(W55="Other",W56=0),0,SUM(IF(W55=0,0,IF(AND(W55="Other",W56&gt;0),W57*W56,W57*W59))+W58))</f>
        <v>0</v>
      </c>
      <c r="X60" s="134"/>
      <c r="Y60" s="134"/>
      <c r="Z60" s="134"/>
      <c r="AA60" s="134"/>
      <c r="AB60" s="134"/>
      <c r="AC60" s="134"/>
      <c r="AD60" s="134">
        <f t="shared" ref="AD60" si="17">IF(AND(AD55="Other",AD56=0),0,SUM(IF(AD55=0,0,IF(AND(AD55="Other",AD56&gt;0),AD57*AD56,AD57*AD59))+AD58))</f>
        <v>0</v>
      </c>
      <c r="AE60" s="134"/>
      <c r="AF60" s="134"/>
      <c r="AG60" s="134"/>
      <c r="AH60" s="134"/>
      <c r="AI60" s="134"/>
      <c r="AJ60" s="134"/>
      <c r="AK60" s="2">
        <f>SUM(I60:AJ60)</f>
        <v>0</v>
      </c>
    </row>
    <row r="62" spans="1:37" ht="12.95" customHeight="1" x14ac:dyDescent="0.2">
      <c r="A62" s="145" t="s">
        <v>96</v>
      </c>
      <c r="B62" s="145"/>
      <c r="C62" s="145"/>
      <c r="D62" s="145"/>
      <c r="E62" s="145"/>
      <c r="F62" s="145"/>
      <c r="G62" s="145"/>
      <c r="H62" s="145"/>
      <c r="I62" s="144" t="s">
        <v>46</v>
      </c>
      <c r="J62" s="144"/>
      <c r="K62" s="144"/>
      <c r="L62" s="144"/>
      <c r="M62" s="144"/>
      <c r="N62" s="144"/>
      <c r="O62" s="144"/>
      <c r="P62" s="144" t="s">
        <v>60</v>
      </c>
      <c r="Q62" s="144"/>
      <c r="R62" s="144"/>
      <c r="S62" s="144"/>
      <c r="T62" s="144"/>
      <c r="U62" s="144"/>
      <c r="V62" s="144"/>
      <c r="W62" s="144" t="s">
        <v>67</v>
      </c>
      <c r="X62" s="144"/>
      <c r="Y62" s="144"/>
      <c r="Z62" s="144"/>
      <c r="AA62" s="144"/>
      <c r="AB62" s="144"/>
      <c r="AC62" s="144"/>
      <c r="AD62" s="144" t="s">
        <v>68</v>
      </c>
      <c r="AE62" s="144"/>
      <c r="AF62" s="144"/>
      <c r="AG62" s="144"/>
      <c r="AH62" s="144"/>
      <c r="AI62" s="144"/>
      <c r="AJ62" s="144"/>
    </row>
    <row r="63" spans="1:37" ht="12.95" customHeight="1" x14ac:dyDescent="0.2">
      <c r="A63" s="135" t="s">
        <v>56</v>
      </c>
      <c r="B63" s="135"/>
      <c r="C63" s="135"/>
      <c r="D63" s="135"/>
      <c r="E63" s="135"/>
      <c r="F63" s="135"/>
      <c r="G63" s="135"/>
      <c r="H63" s="135"/>
      <c r="I63" s="143"/>
      <c r="J63" s="143"/>
      <c r="K63" s="143"/>
      <c r="L63" s="143"/>
      <c r="M63" s="143"/>
      <c r="N63" s="143"/>
      <c r="O63" s="143"/>
      <c r="P63" s="143"/>
      <c r="Q63" s="143"/>
      <c r="R63" s="143"/>
      <c r="S63" s="143"/>
      <c r="T63" s="143"/>
      <c r="U63" s="143"/>
      <c r="V63" s="143"/>
      <c r="W63" s="143"/>
      <c r="X63" s="143"/>
      <c r="Y63" s="143"/>
      <c r="Z63" s="143"/>
      <c r="AA63" s="143"/>
      <c r="AB63" s="143"/>
      <c r="AC63" s="143"/>
      <c r="AD63" s="143"/>
      <c r="AE63" s="143"/>
      <c r="AF63" s="143"/>
      <c r="AG63" s="143"/>
      <c r="AH63" s="143"/>
      <c r="AI63" s="143"/>
      <c r="AJ63" s="143"/>
    </row>
    <row r="64" spans="1:37" ht="12.95" customHeight="1" x14ac:dyDescent="0.2">
      <c r="A64" s="135" t="s">
        <v>55</v>
      </c>
      <c r="B64" s="135"/>
      <c r="C64" s="135"/>
      <c r="D64" s="135"/>
      <c r="E64" s="135"/>
      <c r="F64" s="135"/>
      <c r="G64" s="135"/>
      <c r="H64" s="135"/>
      <c r="I64" s="143"/>
      <c r="J64" s="143"/>
      <c r="K64" s="143"/>
      <c r="L64" s="143"/>
      <c r="M64" s="143"/>
      <c r="N64" s="143"/>
      <c r="O64" s="143"/>
      <c r="P64" s="143"/>
      <c r="Q64" s="143"/>
      <c r="R64" s="143"/>
      <c r="S64" s="143"/>
      <c r="T64" s="143"/>
      <c r="U64" s="143"/>
      <c r="V64" s="143"/>
      <c r="W64" s="143"/>
      <c r="X64" s="143"/>
      <c r="Y64" s="143"/>
      <c r="Z64" s="143"/>
      <c r="AA64" s="143"/>
      <c r="AB64" s="143"/>
      <c r="AC64" s="143"/>
      <c r="AD64" s="143"/>
      <c r="AE64" s="143"/>
      <c r="AF64" s="143"/>
      <c r="AG64" s="143"/>
      <c r="AH64" s="143"/>
      <c r="AI64" s="143"/>
      <c r="AJ64" s="143"/>
    </row>
    <row r="65" spans="1:37" ht="12.95" customHeight="1" x14ac:dyDescent="0.2">
      <c r="A65" s="135" t="s">
        <v>58</v>
      </c>
      <c r="B65" s="135"/>
      <c r="C65" s="135"/>
      <c r="D65" s="135"/>
      <c r="E65" s="135"/>
      <c r="F65" s="135"/>
      <c r="G65" s="135"/>
      <c r="H65" s="135"/>
      <c r="I65" s="143"/>
      <c r="J65" s="143"/>
      <c r="K65" s="143"/>
      <c r="L65" s="143"/>
      <c r="M65" s="143"/>
      <c r="N65" s="143"/>
      <c r="O65" s="143"/>
      <c r="P65" s="143"/>
      <c r="Q65" s="143"/>
      <c r="R65" s="143"/>
      <c r="S65" s="143"/>
      <c r="T65" s="143"/>
      <c r="U65" s="143"/>
      <c r="V65" s="143"/>
      <c r="W65" s="143"/>
      <c r="X65" s="143"/>
      <c r="Y65" s="143"/>
      <c r="Z65" s="143"/>
      <c r="AA65" s="143"/>
      <c r="AB65" s="143"/>
      <c r="AC65" s="143"/>
      <c r="AD65" s="143"/>
      <c r="AE65" s="143"/>
      <c r="AF65" s="143"/>
      <c r="AG65" s="143"/>
      <c r="AH65" s="143"/>
      <c r="AI65" s="143"/>
      <c r="AJ65" s="143"/>
    </row>
    <row r="66" spans="1:37" ht="12.95" customHeight="1" x14ac:dyDescent="0.2">
      <c r="A66" s="135" t="s">
        <v>137</v>
      </c>
      <c r="B66" s="135"/>
      <c r="C66" s="135"/>
      <c r="D66" s="135"/>
      <c r="E66" s="135"/>
      <c r="F66" s="135"/>
      <c r="G66" s="135"/>
      <c r="H66" s="135"/>
      <c r="I66" s="141">
        <v>0</v>
      </c>
      <c r="J66" s="141"/>
      <c r="K66" s="141"/>
      <c r="L66" s="141"/>
      <c r="M66" s="141"/>
      <c r="N66" s="141"/>
      <c r="O66" s="141"/>
      <c r="P66" s="141">
        <v>0</v>
      </c>
      <c r="Q66" s="141"/>
      <c r="R66" s="141"/>
      <c r="S66" s="141"/>
      <c r="T66" s="141"/>
      <c r="U66" s="141"/>
      <c r="V66" s="141"/>
      <c r="W66" s="141">
        <v>0</v>
      </c>
      <c r="X66" s="141"/>
      <c r="Y66" s="141"/>
      <c r="Z66" s="141"/>
      <c r="AA66" s="141"/>
      <c r="AB66" s="141"/>
      <c r="AC66" s="141"/>
      <c r="AD66" s="141">
        <v>0</v>
      </c>
      <c r="AE66" s="141"/>
      <c r="AF66" s="141"/>
      <c r="AG66" s="141"/>
      <c r="AH66" s="141"/>
      <c r="AI66" s="141"/>
      <c r="AJ66" s="141"/>
    </row>
    <row r="67" spans="1:37" ht="12.95" customHeight="1" x14ac:dyDescent="0.2">
      <c r="A67" s="135" t="s">
        <v>103</v>
      </c>
      <c r="B67" s="135"/>
      <c r="C67" s="135"/>
      <c r="D67" s="135"/>
      <c r="E67" s="135"/>
      <c r="F67" s="135"/>
      <c r="G67" s="135"/>
      <c r="H67" s="135"/>
      <c r="I67" s="142">
        <v>0</v>
      </c>
      <c r="J67" s="142"/>
      <c r="K67" s="142"/>
      <c r="L67" s="142"/>
      <c r="M67" s="142"/>
      <c r="N67" s="142"/>
      <c r="O67" s="142"/>
      <c r="P67" s="142">
        <v>0</v>
      </c>
      <c r="Q67" s="142"/>
      <c r="R67" s="142"/>
      <c r="S67" s="142"/>
      <c r="T67" s="142"/>
      <c r="U67" s="142"/>
      <c r="V67" s="142"/>
      <c r="W67" s="142">
        <v>0</v>
      </c>
      <c r="X67" s="142"/>
      <c r="Y67" s="142"/>
      <c r="Z67" s="142"/>
      <c r="AA67" s="142"/>
      <c r="AB67" s="142"/>
      <c r="AC67" s="142"/>
      <c r="AD67" s="142">
        <v>0</v>
      </c>
      <c r="AE67" s="142"/>
      <c r="AF67" s="142"/>
      <c r="AG67" s="142"/>
      <c r="AH67" s="142"/>
      <c r="AI67" s="142"/>
      <c r="AJ67" s="142"/>
    </row>
    <row r="68" spans="1:37" ht="12.95" customHeight="1" x14ac:dyDescent="0.2">
      <c r="A68" s="135" t="s">
        <v>197</v>
      </c>
      <c r="B68" s="135"/>
      <c r="C68" s="135"/>
      <c r="D68" s="135"/>
      <c r="E68" s="135"/>
      <c r="F68" s="135"/>
      <c r="G68" s="135"/>
      <c r="H68" s="135"/>
      <c r="I68" s="142">
        <v>0</v>
      </c>
      <c r="J68" s="142"/>
      <c r="K68" s="142"/>
      <c r="L68" s="142"/>
      <c r="M68" s="142"/>
      <c r="N68" s="142"/>
      <c r="O68" s="142"/>
      <c r="P68" s="142">
        <v>0</v>
      </c>
      <c r="Q68" s="142"/>
      <c r="R68" s="142"/>
      <c r="S68" s="142"/>
      <c r="T68" s="142"/>
      <c r="U68" s="142"/>
      <c r="V68" s="142"/>
      <c r="W68" s="142">
        <v>0</v>
      </c>
      <c r="X68" s="142"/>
      <c r="Y68" s="142"/>
      <c r="Z68" s="142"/>
      <c r="AA68" s="142"/>
      <c r="AB68" s="142"/>
      <c r="AC68" s="142"/>
      <c r="AD68" s="142">
        <v>0</v>
      </c>
      <c r="AE68" s="142"/>
      <c r="AF68" s="142"/>
      <c r="AG68" s="142"/>
      <c r="AH68" s="142"/>
      <c r="AI68" s="142"/>
      <c r="AJ68" s="142"/>
    </row>
    <row r="69" spans="1:37" ht="12.95" customHeight="1" x14ac:dyDescent="0.2">
      <c r="A69" s="135" t="s">
        <v>59</v>
      </c>
      <c r="B69" s="135"/>
      <c r="C69" s="135"/>
      <c r="D69" s="135"/>
      <c r="E69" s="135"/>
      <c r="F69" s="135"/>
      <c r="G69" s="135"/>
      <c r="H69" s="135"/>
      <c r="I69" s="136">
        <f>IF(I65=0,0,VLOOKUP(I65,Table_Line_4_Pay_Period[],2,FALSE))</f>
        <v>0</v>
      </c>
      <c r="J69" s="136"/>
      <c r="K69" s="136"/>
      <c r="L69" s="136"/>
      <c r="M69" s="136"/>
      <c r="N69" s="136"/>
      <c r="O69" s="136"/>
      <c r="P69" s="136">
        <f>IF(P65=0,0,VLOOKUP(P65,Table_Line_4_Pay_Period[],2,FALSE))</f>
        <v>0</v>
      </c>
      <c r="Q69" s="136"/>
      <c r="R69" s="136"/>
      <c r="S69" s="136"/>
      <c r="T69" s="136"/>
      <c r="U69" s="136"/>
      <c r="V69" s="136"/>
      <c r="W69" s="136">
        <f>IF(W65=0,0,VLOOKUP(W65,Table_Line_4_Pay_Period[],2,FALSE))</f>
        <v>0</v>
      </c>
      <c r="X69" s="136"/>
      <c r="Y69" s="136"/>
      <c r="Z69" s="136"/>
      <c r="AA69" s="136"/>
      <c r="AB69" s="136"/>
      <c r="AC69" s="136"/>
      <c r="AD69" s="136">
        <f>IF(AD65=0,0,VLOOKUP(AD65,Table_Line_4_Pay_Period[],2,FALSE))</f>
        <v>0</v>
      </c>
      <c r="AE69" s="136"/>
      <c r="AF69" s="136"/>
      <c r="AG69" s="136"/>
      <c r="AH69" s="136"/>
      <c r="AI69" s="136"/>
      <c r="AJ69" s="136"/>
    </row>
    <row r="70" spans="1:37" ht="12.95" customHeight="1" x14ac:dyDescent="0.2">
      <c r="A70" s="133" t="s">
        <v>47</v>
      </c>
      <c r="B70" s="133"/>
      <c r="C70" s="133"/>
      <c r="D70" s="133"/>
      <c r="E70" s="133"/>
      <c r="F70" s="133"/>
      <c r="G70" s="133"/>
      <c r="H70" s="133"/>
      <c r="I70" s="134">
        <f>IF(AND(I65="Other",I66=0),0,SUM(IF(I65=0,0,IF(AND(I65="Other",I66&gt;0),I67*I66,I67*I69))+I68))</f>
        <v>0</v>
      </c>
      <c r="J70" s="134"/>
      <c r="K70" s="134"/>
      <c r="L70" s="134"/>
      <c r="M70" s="134"/>
      <c r="N70" s="134"/>
      <c r="O70" s="134"/>
      <c r="P70" s="134">
        <f t="shared" ref="P70" si="18">IF(AND(P65="Other",P66=0),0,SUM(IF(P65=0,0,IF(AND(P65="Other",P66&gt;0),P67*P66,P67*P69))+P68))</f>
        <v>0</v>
      </c>
      <c r="Q70" s="134"/>
      <c r="R70" s="134"/>
      <c r="S70" s="134"/>
      <c r="T70" s="134"/>
      <c r="U70" s="134"/>
      <c r="V70" s="134"/>
      <c r="W70" s="134">
        <f t="shared" ref="W70" si="19">IF(AND(W65="Other",W66=0),0,SUM(IF(W65=0,0,IF(AND(W65="Other",W66&gt;0),W67*W66,W67*W69))+W68))</f>
        <v>0</v>
      </c>
      <c r="X70" s="134"/>
      <c r="Y70" s="134"/>
      <c r="Z70" s="134"/>
      <c r="AA70" s="134"/>
      <c r="AB70" s="134"/>
      <c r="AC70" s="134"/>
      <c r="AD70" s="134">
        <f t="shared" ref="AD70" si="20">IF(AND(AD65="Other",AD66=0),0,SUM(IF(AD65=0,0,IF(AND(AD65="Other",AD66&gt;0),AD67*AD66,AD67*AD69))+AD68))</f>
        <v>0</v>
      </c>
      <c r="AE70" s="134"/>
      <c r="AF70" s="134"/>
      <c r="AG70" s="134"/>
      <c r="AH70" s="134"/>
      <c r="AI70" s="134"/>
      <c r="AJ70" s="134"/>
      <c r="AK70" s="2">
        <f>SUM(I70:AJ70)</f>
        <v>0</v>
      </c>
    </row>
    <row r="72" spans="1:37" ht="12.95" customHeight="1" x14ac:dyDescent="0.2">
      <c r="A72" s="145" t="s">
        <v>95</v>
      </c>
      <c r="B72" s="145"/>
      <c r="C72" s="145"/>
      <c r="D72" s="145"/>
      <c r="E72" s="145"/>
      <c r="F72" s="145"/>
      <c r="G72" s="145"/>
      <c r="H72" s="145"/>
      <c r="I72" s="144" t="s">
        <v>46</v>
      </c>
      <c r="J72" s="144"/>
      <c r="K72" s="144"/>
      <c r="L72" s="144"/>
      <c r="M72" s="144"/>
      <c r="N72" s="144"/>
      <c r="O72" s="144"/>
      <c r="P72" s="144" t="s">
        <v>60</v>
      </c>
      <c r="Q72" s="144"/>
      <c r="R72" s="144"/>
      <c r="S72" s="144"/>
      <c r="T72" s="144"/>
      <c r="U72" s="144"/>
      <c r="V72" s="144"/>
      <c r="W72" s="144" t="s">
        <v>67</v>
      </c>
      <c r="X72" s="144"/>
      <c r="Y72" s="144"/>
      <c r="Z72" s="144"/>
      <c r="AA72" s="144"/>
      <c r="AB72" s="144"/>
      <c r="AC72" s="144"/>
      <c r="AD72" s="144" t="s">
        <v>68</v>
      </c>
      <c r="AE72" s="144"/>
      <c r="AF72" s="144"/>
      <c r="AG72" s="144"/>
      <c r="AH72" s="144"/>
      <c r="AI72" s="144"/>
      <c r="AJ72" s="144"/>
    </row>
    <row r="73" spans="1:37" ht="12.95" customHeight="1" x14ac:dyDescent="0.2">
      <c r="A73" s="135" t="s">
        <v>56</v>
      </c>
      <c r="B73" s="135"/>
      <c r="C73" s="135"/>
      <c r="D73" s="135"/>
      <c r="E73" s="135"/>
      <c r="F73" s="135"/>
      <c r="G73" s="135"/>
      <c r="H73" s="135"/>
      <c r="I73" s="143"/>
      <c r="J73" s="143"/>
      <c r="K73" s="143"/>
      <c r="L73" s="143"/>
      <c r="M73" s="143"/>
      <c r="N73" s="143"/>
      <c r="O73" s="143"/>
      <c r="P73" s="143"/>
      <c r="Q73" s="143"/>
      <c r="R73" s="143"/>
      <c r="S73" s="143"/>
      <c r="T73" s="143"/>
      <c r="U73" s="143"/>
      <c r="V73" s="143"/>
      <c r="W73" s="143"/>
      <c r="X73" s="143"/>
      <c r="Y73" s="143"/>
      <c r="Z73" s="143"/>
      <c r="AA73" s="143"/>
      <c r="AB73" s="143"/>
      <c r="AC73" s="143"/>
      <c r="AD73" s="143"/>
      <c r="AE73" s="143"/>
      <c r="AF73" s="143"/>
      <c r="AG73" s="143"/>
      <c r="AH73" s="143"/>
      <c r="AI73" s="143"/>
      <c r="AJ73" s="143"/>
    </row>
    <row r="74" spans="1:37" ht="12.95" customHeight="1" x14ac:dyDescent="0.2">
      <c r="A74" s="135" t="s">
        <v>55</v>
      </c>
      <c r="B74" s="135"/>
      <c r="C74" s="135"/>
      <c r="D74" s="135"/>
      <c r="E74" s="135"/>
      <c r="F74" s="135"/>
      <c r="G74" s="135"/>
      <c r="H74" s="135"/>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row>
    <row r="75" spans="1:37" ht="12.95" customHeight="1" x14ac:dyDescent="0.2">
      <c r="A75" s="135" t="s">
        <v>58</v>
      </c>
      <c r="B75" s="135"/>
      <c r="C75" s="135"/>
      <c r="D75" s="135"/>
      <c r="E75" s="135"/>
      <c r="F75" s="135"/>
      <c r="G75" s="135"/>
      <c r="H75" s="135"/>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43"/>
      <c r="AG75" s="143"/>
      <c r="AH75" s="143"/>
      <c r="AI75" s="143"/>
      <c r="AJ75" s="143"/>
    </row>
    <row r="76" spans="1:37" ht="12.95" customHeight="1" x14ac:dyDescent="0.2">
      <c r="A76" s="135" t="s">
        <v>137</v>
      </c>
      <c r="B76" s="135"/>
      <c r="C76" s="135"/>
      <c r="D76" s="135"/>
      <c r="E76" s="135"/>
      <c r="F76" s="135"/>
      <c r="G76" s="135"/>
      <c r="H76" s="135"/>
      <c r="I76" s="141">
        <v>0</v>
      </c>
      <c r="J76" s="141"/>
      <c r="K76" s="141"/>
      <c r="L76" s="141"/>
      <c r="M76" s="141"/>
      <c r="N76" s="141"/>
      <c r="O76" s="141"/>
      <c r="P76" s="141">
        <v>0</v>
      </c>
      <c r="Q76" s="141"/>
      <c r="R76" s="141"/>
      <c r="S76" s="141"/>
      <c r="T76" s="141"/>
      <c r="U76" s="141"/>
      <c r="V76" s="141"/>
      <c r="W76" s="141">
        <v>0</v>
      </c>
      <c r="X76" s="141"/>
      <c r="Y76" s="141"/>
      <c r="Z76" s="141"/>
      <c r="AA76" s="141"/>
      <c r="AB76" s="141"/>
      <c r="AC76" s="141"/>
      <c r="AD76" s="141">
        <v>0</v>
      </c>
      <c r="AE76" s="141"/>
      <c r="AF76" s="141"/>
      <c r="AG76" s="141"/>
      <c r="AH76" s="141"/>
      <c r="AI76" s="141"/>
      <c r="AJ76" s="141"/>
    </row>
    <row r="77" spans="1:37" ht="12.95" customHeight="1" x14ac:dyDescent="0.2">
      <c r="A77" s="135" t="s">
        <v>103</v>
      </c>
      <c r="B77" s="135"/>
      <c r="C77" s="135"/>
      <c r="D77" s="135"/>
      <c r="E77" s="135"/>
      <c r="F77" s="135"/>
      <c r="G77" s="135"/>
      <c r="H77" s="135"/>
      <c r="I77" s="142">
        <v>0</v>
      </c>
      <c r="J77" s="142"/>
      <c r="K77" s="142"/>
      <c r="L77" s="142"/>
      <c r="M77" s="142"/>
      <c r="N77" s="142"/>
      <c r="O77" s="142"/>
      <c r="P77" s="142">
        <v>0</v>
      </c>
      <c r="Q77" s="142"/>
      <c r="R77" s="142"/>
      <c r="S77" s="142"/>
      <c r="T77" s="142"/>
      <c r="U77" s="142"/>
      <c r="V77" s="142"/>
      <c r="W77" s="142">
        <v>0</v>
      </c>
      <c r="X77" s="142"/>
      <c r="Y77" s="142"/>
      <c r="Z77" s="142"/>
      <c r="AA77" s="142"/>
      <c r="AB77" s="142"/>
      <c r="AC77" s="142"/>
      <c r="AD77" s="142">
        <v>0</v>
      </c>
      <c r="AE77" s="142"/>
      <c r="AF77" s="142"/>
      <c r="AG77" s="142"/>
      <c r="AH77" s="142"/>
      <c r="AI77" s="142"/>
      <c r="AJ77" s="142"/>
    </row>
    <row r="78" spans="1:37" ht="12.95" customHeight="1" x14ac:dyDescent="0.2">
      <c r="A78" s="135" t="s">
        <v>197</v>
      </c>
      <c r="B78" s="135"/>
      <c r="C78" s="135"/>
      <c r="D78" s="135"/>
      <c r="E78" s="135"/>
      <c r="F78" s="135"/>
      <c r="G78" s="135"/>
      <c r="H78" s="135"/>
      <c r="I78" s="142">
        <v>0</v>
      </c>
      <c r="J78" s="142"/>
      <c r="K78" s="142"/>
      <c r="L78" s="142"/>
      <c r="M78" s="142"/>
      <c r="N78" s="142"/>
      <c r="O78" s="142"/>
      <c r="P78" s="142">
        <v>0</v>
      </c>
      <c r="Q78" s="142"/>
      <c r="R78" s="142"/>
      <c r="S78" s="142"/>
      <c r="T78" s="142"/>
      <c r="U78" s="142"/>
      <c r="V78" s="142"/>
      <c r="W78" s="142">
        <v>0</v>
      </c>
      <c r="X78" s="142"/>
      <c r="Y78" s="142"/>
      <c r="Z78" s="142"/>
      <c r="AA78" s="142"/>
      <c r="AB78" s="142"/>
      <c r="AC78" s="142"/>
      <c r="AD78" s="142">
        <v>0</v>
      </c>
      <c r="AE78" s="142"/>
      <c r="AF78" s="142"/>
      <c r="AG78" s="142"/>
      <c r="AH78" s="142"/>
      <c r="AI78" s="142"/>
      <c r="AJ78" s="142"/>
    </row>
    <row r="79" spans="1:37" ht="12.95" customHeight="1" x14ac:dyDescent="0.2">
      <c r="A79" s="135" t="s">
        <v>59</v>
      </c>
      <c r="B79" s="135"/>
      <c r="C79" s="135"/>
      <c r="D79" s="135"/>
      <c r="E79" s="135"/>
      <c r="F79" s="135"/>
      <c r="G79" s="135"/>
      <c r="H79" s="135"/>
      <c r="I79" s="136">
        <f>IF(I75=0,0,VLOOKUP(I75,Table_Line_4_Pay_Period[],2,FALSE))</f>
        <v>0</v>
      </c>
      <c r="J79" s="136"/>
      <c r="K79" s="136"/>
      <c r="L79" s="136"/>
      <c r="M79" s="136"/>
      <c r="N79" s="136"/>
      <c r="O79" s="136"/>
      <c r="P79" s="136">
        <f>IF(P75=0,0,VLOOKUP(P75,Table_Line_4_Pay_Period[],2,FALSE))</f>
        <v>0</v>
      </c>
      <c r="Q79" s="136"/>
      <c r="R79" s="136"/>
      <c r="S79" s="136"/>
      <c r="T79" s="136"/>
      <c r="U79" s="136"/>
      <c r="V79" s="136"/>
      <c r="W79" s="136">
        <f>IF(W75=0,0,VLOOKUP(W75,Table_Line_4_Pay_Period[],2,FALSE))</f>
        <v>0</v>
      </c>
      <c r="X79" s="136"/>
      <c r="Y79" s="136"/>
      <c r="Z79" s="136"/>
      <c r="AA79" s="136"/>
      <c r="AB79" s="136"/>
      <c r="AC79" s="136"/>
      <c r="AD79" s="136">
        <f>IF(AD75=0,0,VLOOKUP(AD75,Table_Line_4_Pay_Period[],2,FALSE))</f>
        <v>0</v>
      </c>
      <c r="AE79" s="136"/>
      <c r="AF79" s="136"/>
      <c r="AG79" s="136"/>
      <c r="AH79" s="136"/>
      <c r="AI79" s="136"/>
      <c r="AJ79" s="136"/>
    </row>
    <row r="80" spans="1:37" ht="12.95" customHeight="1" x14ac:dyDescent="0.2">
      <c r="A80" s="133" t="s">
        <v>47</v>
      </c>
      <c r="B80" s="133"/>
      <c r="C80" s="133"/>
      <c r="D80" s="133"/>
      <c r="E80" s="133"/>
      <c r="F80" s="133"/>
      <c r="G80" s="133"/>
      <c r="H80" s="133"/>
      <c r="I80" s="134">
        <f>IF(AND(I75="Other",I76=0),0,SUM(IF(I75=0,0,IF(AND(I75="Other",I76&gt;0),I77*I76,I77*I79))+I78))</f>
        <v>0</v>
      </c>
      <c r="J80" s="134"/>
      <c r="K80" s="134"/>
      <c r="L80" s="134"/>
      <c r="M80" s="134"/>
      <c r="N80" s="134"/>
      <c r="O80" s="134"/>
      <c r="P80" s="134">
        <f t="shared" ref="P80" si="21">IF(AND(P75="Other",P76=0),0,SUM(IF(P75=0,0,IF(AND(P75="Other",P76&gt;0),P77*P76,P77*P79))+P78))</f>
        <v>0</v>
      </c>
      <c r="Q80" s="134"/>
      <c r="R80" s="134"/>
      <c r="S80" s="134"/>
      <c r="T80" s="134"/>
      <c r="U80" s="134"/>
      <c r="V80" s="134"/>
      <c r="W80" s="134">
        <f t="shared" ref="W80" si="22">IF(AND(W75="Other",W76=0),0,SUM(IF(W75=0,0,IF(AND(W75="Other",W76&gt;0),W77*W76,W77*W79))+W78))</f>
        <v>0</v>
      </c>
      <c r="X80" s="134"/>
      <c r="Y80" s="134"/>
      <c r="Z80" s="134"/>
      <c r="AA80" s="134"/>
      <c r="AB80" s="134"/>
      <c r="AC80" s="134"/>
      <c r="AD80" s="134">
        <f t="shared" ref="AD80" si="23">IF(AND(AD75="Other",AD76=0),0,SUM(IF(AD75=0,0,IF(AND(AD75="Other",AD76&gt;0),AD77*AD76,AD77*AD79))+AD78))</f>
        <v>0</v>
      </c>
      <c r="AE80" s="134"/>
      <c r="AF80" s="134"/>
      <c r="AG80" s="134"/>
      <c r="AH80" s="134"/>
      <c r="AI80" s="134"/>
      <c r="AJ80" s="134"/>
      <c r="AK80" s="2">
        <f>SUM(I80:AJ80)</f>
        <v>0</v>
      </c>
    </row>
    <row r="82" spans="1:37" ht="12.95" customHeight="1" x14ac:dyDescent="0.2">
      <c r="A82" s="145" t="s">
        <v>102</v>
      </c>
      <c r="B82" s="145"/>
      <c r="C82" s="145"/>
      <c r="D82" s="145"/>
      <c r="E82" s="145"/>
      <c r="F82" s="145"/>
      <c r="G82" s="145"/>
      <c r="H82" s="145"/>
      <c r="I82" s="144" t="s">
        <v>46</v>
      </c>
      <c r="J82" s="144"/>
      <c r="K82" s="144"/>
      <c r="L82" s="144"/>
      <c r="M82" s="144"/>
      <c r="N82" s="144"/>
      <c r="O82" s="144"/>
      <c r="P82" s="144" t="s">
        <v>60</v>
      </c>
      <c r="Q82" s="144"/>
      <c r="R82" s="144"/>
      <c r="S82" s="144"/>
      <c r="T82" s="144"/>
      <c r="U82" s="144"/>
      <c r="V82" s="144"/>
      <c r="W82" s="144" t="s">
        <v>67</v>
      </c>
      <c r="X82" s="144"/>
      <c r="Y82" s="144"/>
      <c r="Z82" s="144"/>
      <c r="AA82" s="144"/>
      <c r="AB82" s="144"/>
      <c r="AC82" s="144"/>
      <c r="AD82" s="144" t="s">
        <v>68</v>
      </c>
      <c r="AE82" s="144"/>
      <c r="AF82" s="144"/>
      <c r="AG82" s="144"/>
      <c r="AH82" s="144"/>
      <c r="AI82" s="144"/>
      <c r="AJ82" s="144"/>
    </row>
    <row r="83" spans="1:37" ht="12.95" customHeight="1" x14ac:dyDescent="0.2">
      <c r="A83" s="135" t="s">
        <v>56</v>
      </c>
      <c r="B83" s="135"/>
      <c r="C83" s="135"/>
      <c r="D83" s="135"/>
      <c r="E83" s="135"/>
      <c r="F83" s="135"/>
      <c r="G83" s="135"/>
      <c r="H83" s="135"/>
      <c r="I83" s="143"/>
      <c r="J83" s="143"/>
      <c r="K83" s="143"/>
      <c r="L83" s="143"/>
      <c r="M83" s="143"/>
      <c r="N83" s="143"/>
      <c r="O83" s="143"/>
      <c r="P83" s="143"/>
      <c r="Q83" s="143"/>
      <c r="R83" s="143"/>
      <c r="S83" s="143"/>
      <c r="T83" s="143"/>
      <c r="U83" s="143"/>
      <c r="V83" s="143"/>
      <c r="W83" s="143"/>
      <c r="X83" s="143"/>
      <c r="Y83" s="143"/>
      <c r="Z83" s="143"/>
      <c r="AA83" s="143"/>
      <c r="AB83" s="143"/>
      <c r="AC83" s="143"/>
      <c r="AD83" s="143"/>
      <c r="AE83" s="143"/>
      <c r="AF83" s="143"/>
      <c r="AG83" s="143"/>
      <c r="AH83" s="143"/>
      <c r="AI83" s="143"/>
      <c r="AJ83" s="143"/>
    </row>
    <row r="84" spans="1:37" ht="12.95" customHeight="1" x14ac:dyDescent="0.2">
      <c r="A84" s="135" t="s">
        <v>55</v>
      </c>
      <c r="B84" s="135"/>
      <c r="C84" s="135"/>
      <c r="D84" s="135"/>
      <c r="E84" s="135"/>
      <c r="F84" s="135"/>
      <c r="G84" s="135"/>
      <c r="H84" s="135"/>
      <c r="I84" s="143"/>
      <c r="J84" s="143"/>
      <c r="K84" s="143"/>
      <c r="L84" s="143"/>
      <c r="M84" s="143"/>
      <c r="N84" s="143"/>
      <c r="O84" s="143"/>
      <c r="P84" s="143"/>
      <c r="Q84" s="143"/>
      <c r="R84" s="143"/>
      <c r="S84" s="143"/>
      <c r="T84" s="143"/>
      <c r="U84" s="143"/>
      <c r="V84" s="143"/>
      <c r="W84" s="143"/>
      <c r="X84" s="143"/>
      <c r="Y84" s="143"/>
      <c r="Z84" s="143"/>
      <c r="AA84" s="143"/>
      <c r="AB84" s="143"/>
      <c r="AC84" s="143"/>
      <c r="AD84" s="143"/>
      <c r="AE84" s="143"/>
      <c r="AF84" s="143"/>
      <c r="AG84" s="143"/>
      <c r="AH84" s="143"/>
      <c r="AI84" s="143"/>
      <c r="AJ84" s="143"/>
    </row>
    <row r="85" spans="1:37" ht="12.95" customHeight="1" x14ac:dyDescent="0.2">
      <c r="A85" s="135" t="s">
        <v>58</v>
      </c>
      <c r="B85" s="135"/>
      <c r="C85" s="135"/>
      <c r="D85" s="135"/>
      <c r="E85" s="135"/>
      <c r="F85" s="135"/>
      <c r="G85" s="135"/>
      <c r="H85" s="135"/>
      <c r="I85" s="143"/>
      <c r="J85" s="143"/>
      <c r="K85" s="143"/>
      <c r="L85" s="143"/>
      <c r="M85" s="143"/>
      <c r="N85" s="143"/>
      <c r="O85" s="143"/>
      <c r="P85" s="143"/>
      <c r="Q85" s="143"/>
      <c r="R85" s="143"/>
      <c r="S85" s="143"/>
      <c r="T85" s="143"/>
      <c r="U85" s="143"/>
      <c r="V85" s="143"/>
      <c r="W85" s="143"/>
      <c r="X85" s="143"/>
      <c r="Y85" s="143"/>
      <c r="Z85" s="143"/>
      <c r="AA85" s="143"/>
      <c r="AB85" s="143"/>
      <c r="AC85" s="143"/>
      <c r="AD85" s="143"/>
      <c r="AE85" s="143"/>
      <c r="AF85" s="143"/>
      <c r="AG85" s="143"/>
      <c r="AH85" s="143"/>
      <c r="AI85" s="143"/>
      <c r="AJ85" s="143"/>
    </row>
    <row r="86" spans="1:37" ht="12.95" customHeight="1" x14ac:dyDescent="0.2">
      <c r="A86" s="135" t="s">
        <v>137</v>
      </c>
      <c r="B86" s="135"/>
      <c r="C86" s="135"/>
      <c r="D86" s="135"/>
      <c r="E86" s="135"/>
      <c r="F86" s="135"/>
      <c r="G86" s="135"/>
      <c r="H86" s="135"/>
      <c r="I86" s="141">
        <v>0</v>
      </c>
      <c r="J86" s="141"/>
      <c r="K86" s="141"/>
      <c r="L86" s="141"/>
      <c r="M86" s="141"/>
      <c r="N86" s="141"/>
      <c r="O86" s="141"/>
      <c r="P86" s="141">
        <v>0</v>
      </c>
      <c r="Q86" s="141"/>
      <c r="R86" s="141"/>
      <c r="S86" s="141"/>
      <c r="T86" s="141"/>
      <c r="U86" s="141"/>
      <c r="V86" s="141"/>
      <c r="W86" s="141">
        <v>0</v>
      </c>
      <c r="X86" s="141"/>
      <c r="Y86" s="141"/>
      <c r="Z86" s="141"/>
      <c r="AA86" s="141"/>
      <c r="AB86" s="141"/>
      <c r="AC86" s="141"/>
      <c r="AD86" s="141">
        <v>0</v>
      </c>
      <c r="AE86" s="141"/>
      <c r="AF86" s="141"/>
      <c r="AG86" s="141"/>
      <c r="AH86" s="141"/>
      <c r="AI86" s="141"/>
      <c r="AJ86" s="141"/>
    </row>
    <row r="87" spans="1:37" ht="12.95" customHeight="1" x14ac:dyDescent="0.2">
      <c r="A87" s="135" t="s">
        <v>103</v>
      </c>
      <c r="B87" s="135"/>
      <c r="C87" s="135"/>
      <c r="D87" s="135"/>
      <c r="E87" s="135"/>
      <c r="F87" s="135"/>
      <c r="G87" s="135"/>
      <c r="H87" s="135"/>
      <c r="I87" s="142">
        <v>0</v>
      </c>
      <c r="J87" s="142"/>
      <c r="K87" s="142"/>
      <c r="L87" s="142"/>
      <c r="M87" s="142"/>
      <c r="N87" s="142"/>
      <c r="O87" s="142"/>
      <c r="P87" s="142">
        <v>0</v>
      </c>
      <c r="Q87" s="142"/>
      <c r="R87" s="142"/>
      <c r="S87" s="142"/>
      <c r="T87" s="142"/>
      <c r="U87" s="142"/>
      <c r="V87" s="142"/>
      <c r="W87" s="142">
        <v>0</v>
      </c>
      <c r="X87" s="142"/>
      <c r="Y87" s="142"/>
      <c r="Z87" s="142"/>
      <c r="AA87" s="142"/>
      <c r="AB87" s="142"/>
      <c r="AC87" s="142"/>
      <c r="AD87" s="142">
        <v>0</v>
      </c>
      <c r="AE87" s="142"/>
      <c r="AF87" s="142"/>
      <c r="AG87" s="142"/>
      <c r="AH87" s="142"/>
      <c r="AI87" s="142"/>
      <c r="AJ87" s="142"/>
    </row>
    <row r="88" spans="1:37" ht="12.95" customHeight="1" x14ac:dyDescent="0.2">
      <c r="A88" s="135" t="s">
        <v>197</v>
      </c>
      <c r="B88" s="135"/>
      <c r="C88" s="135"/>
      <c r="D88" s="135"/>
      <c r="E88" s="135"/>
      <c r="F88" s="135"/>
      <c r="G88" s="135"/>
      <c r="H88" s="135"/>
      <c r="I88" s="142">
        <v>0</v>
      </c>
      <c r="J88" s="142"/>
      <c r="K88" s="142"/>
      <c r="L88" s="142"/>
      <c r="M88" s="142"/>
      <c r="N88" s="142"/>
      <c r="O88" s="142"/>
      <c r="P88" s="142">
        <v>0</v>
      </c>
      <c r="Q88" s="142"/>
      <c r="R88" s="142"/>
      <c r="S88" s="142"/>
      <c r="T88" s="142"/>
      <c r="U88" s="142"/>
      <c r="V88" s="142"/>
      <c r="W88" s="142">
        <v>0</v>
      </c>
      <c r="X88" s="142"/>
      <c r="Y88" s="142"/>
      <c r="Z88" s="142"/>
      <c r="AA88" s="142"/>
      <c r="AB88" s="142"/>
      <c r="AC88" s="142"/>
      <c r="AD88" s="142">
        <v>0</v>
      </c>
      <c r="AE88" s="142"/>
      <c r="AF88" s="142"/>
      <c r="AG88" s="142"/>
      <c r="AH88" s="142"/>
      <c r="AI88" s="142"/>
      <c r="AJ88" s="142"/>
    </row>
    <row r="89" spans="1:37" ht="12.95" customHeight="1" x14ac:dyDescent="0.2">
      <c r="A89" s="135" t="s">
        <v>59</v>
      </c>
      <c r="B89" s="135"/>
      <c r="C89" s="135"/>
      <c r="D89" s="135"/>
      <c r="E89" s="135"/>
      <c r="F89" s="135"/>
      <c r="G89" s="135"/>
      <c r="H89" s="135"/>
      <c r="I89" s="136">
        <f>IF(I85=0,0,VLOOKUP(I85,Table_Line_4_Pay_Period[],2,FALSE))</f>
        <v>0</v>
      </c>
      <c r="J89" s="136"/>
      <c r="K89" s="136"/>
      <c r="L89" s="136"/>
      <c r="M89" s="136"/>
      <c r="N89" s="136"/>
      <c r="O89" s="136"/>
      <c r="P89" s="136">
        <f>IF(P85=0,0,VLOOKUP(P85,Table_Line_4_Pay_Period[],2,FALSE))</f>
        <v>0</v>
      </c>
      <c r="Q89" s="136"/>
      <c r="R89" s="136"/>
      <c r="S89" s="136"/>
      <c r="T89" s="136"/>
      <c r="U89" s="136"/>
      <c r="V89" s="136"/>
      <c r="W89" s="136">
        <f>IF(W85=0,0,VLOOKUP(W85,Table_Line_4_Pay_Period[],2,FALSE))</f>
        <v>0</v>
      </c>
      <c r="X89" s="136"/>
      <c r="Y89" s="136"/>
      <c r="Z89" s="136"/>
      <c r="AA89" s="136"/>
      <c r="AB89" s="136"/>
      <c r="AC89" s="136"/>
      <c r="AD89" s="136">
        <f>IF(AD85=0,0,VLOOKUP(AD85,Table_Line_4_Pay_Period[],2,FALSE))</f>
        <v>0</v>
      </c>
      <c r="AE89" s="136"/>
      <c r="AF89" s="136"/>
      <c r="AG89" s="136"/>
      <c r="AH89" s="136"/>
      <c r="AI89" s="136"/>
      <c r="AJ89" s="136"/>
    </row>
    <row r="90" spans="1:37" ht="12.95" customHeight="1" x14ac:dyDescent="0.2">
      <c r="A90" s="133" t="s">
        <v>47</v>
      </c>
      <c r="B90" s="133"/>
      <c r="C90" s="133"/>
      <c r="D90" s="133"/>
      <c r="E90" s="133"/>
      <c r="F90" s="133"/>
      <c r="G90" s="133"/>
      <c r="H90" s="133"/>
      <c r="I90" s="134">
        <f>IF(AND(I85="Other",I86=0),0,SUM(IF(I85=0,0,IF(AND(I85="Other",I86&gt;0),I87*I86,I87*I89))+I88))</f>
        <v>0</v>
      </c>
      <c r="J90" s="134"/>
      <c r="K90" s="134"/>
      <c r="L90" s="134"/>
      <c r="M90" s="134"/>
      <c r="N90" s="134"/>
      <c r="O90" s="134"/>
      <c r="P90" s="134">
        <f t="shared" ref="P90" si="24">IF(AND(P85="Other",P86=0),0,SUM(IF(P85=0,0,IF(AND(P85="Other",P86&gt;0),P87*P86,P87*P89))+P88))</f>
        <v>0</v>
      </c>
      <c r="Q90" s="134"/>
      <c r="R90" s="134"/>
      <c r="S90" s="134"/>
      <c r="T90" s="134"/>
      <c r="U90" s="134"/>
      <c r="V90" s="134"/>
      <c r="W90" s="134">
        <f t="shared" ref="W90" si="25">IF(AND(W85="Other",W86=0),0,SUM(IF(W85=0,0,IF(AND(W85="Other",W86&gt;0),W87*W86,W87*W89))+W88))</f>
        <v>0</v>
      </c>
      <c r="X90" s="134"/>
      <c r="Y90" s="134"/>
      <c r="Z90" s="134"/>
      <c r="AA90" s="134"/>
      <c r="AB90" s="134"/>
      <c r="AC90" s="134"/>
      <c r="AD90" s="134">
        <f t="shared" ref="AD90" si="26">IF(AND(AD85="Other",AD86=0),0,SUM(IF(AD85=0,0,IF(AND(AD85="Other",AD86&gt;0),AD87*AD86,AD87*AD89))+AD88))</f>
        <v>0</v>
      </c>
      <c r="AE90" s="134"/>
      <c r="AF90" s="134"/>
      <c r="AG90" s="134"/>
      <c r="AH90" s="134"/>
      <c r="AI90" s="134"/>
      <c r="AJ90" s="134"/>
      <c r="AK90" s="3">
        <f>SUM(I90:AJ90)</f>
        <v>0</v>
      </c>
    </row>
    <row r="91" spans="1:37" ht="12.95" customHeight="1" x14ac:dyDescent="0.2">
      <c r="AK91" s="2">
        <f>SUM(AK10+AK20+AK30+AK40+AK50+AK60+AK70+AK80+AK90)+'Manual Override'!AM7</f>
        <v>0</v>
      </c>
    </row>
  </sheetData>
  <sheetProtection algorithmName="SHA-512" hashValue="r3H3GV54VNnqIDTmw3oyNuOmIAF23JjhsOr1Xa9p2BgJHqqsv48PmipIEBQzt4l3/WdDHiyj48cWuV438mMqlw==" saltValue="xKPBaNGdNueyuUtTQq4lrw==" spinCount="100000" sheet="1" selectLockedCells="1"/>
  <mergeCells count="406">
    <mergeCell ref="A86:H86"/>
    <mergeCell ref="I86:O86"/>
    <mergeCell ref="P86:V86"/>
    <mergeCell ref="W86:AC86"/>
    <mergeCell ref="AD86:AJ86"/>
    <mergeCell ref="A90:H90"/>
    <mergeCell ref="I90:O90"/>
    <mergeCell ref="P90:V90"/>
    <mergeCell ref="W90:AC90"/>
    <mergeCell ref="AD90:AJ90"/>
    <mergeCell ref="A87:H87"/>
    <mergeCell ref="I87:O87"/>
    <mergeCell ref="P87:V87"/>
    <mergeCell ref="W87:AC87"/>
    <mergeCell ref="AD87:AJ87"/>
    <mergeCell ref="A89:H89"/>
    <mergeCell ref="I89:O89"/>
    <mergeCell ref="P89:V89"/>
    <mergeCell ref="W89:AC89"/>
    <mergeCell ref="AD89:AJ89"/>
    <mergeCell ref="A84:H84"/>
    <mergeCell ref="I84:O84"/>
    <mergeCell ref="P84:V84"/>
    <mergeCell ref="W84:AC84"/>
    <mergeCell ref="AD84:AJ84"/>
    <mergeCell ref="A85:H85"/>
    <mergeCell ref="I85:O85"/>
    <mergeCell ref="P85:V85"/>
    <mergeCell ref="W85:AC85"/>
    <mergeCell ref="AD85:AJ85"/>
    <mergeCell ref="A77:H77"/>
    <mergeCell ref="I77:O77"/>
    <mergeCell ref="P77:V77"/>
    <mergeCell ref="W77:AC77"/>
    <mergeCell ref="AD77:AJ77"/>
    <mergeCell ref="AD82:AJ82"/>
    <mergeCell ref="A83:H83"/>
    <mergeCell ref="I83:O83"/>
    <mergeCell ref="P83:V83"/>
    <mergeCell ref="W83:AC83"/>
    <mergeCell ref="AD83:AJ83"/>
    <mergeCell ref="W82:AC82"/>
    <mergeCell ref="P82:V82"/>
    <mergeCell ref="A75:H75"/>
    <mergeCell ref="I75:O75"/>
    <mergeCell ref="P75:V75"/>
    <mergeCell ref="W75:AC75"/>
    <mergeCell ref="AD75:AJ75"/>
    <mergeCell ref="A76:H76"/>
    <mergeCell ref="I76:O76"/>
    <mergeCell ref="P76:V76"/>
    <mergeCell ref="W76:AC76"/>
    <mergeCell ref="AD76:AJ76"/>
    <mergeCell ref="A73:H73"/>
    <mergeCell ref="I73:O73"/>
    <mergeCell ref="P73:V73"/>
    <mergeCell ref="W73:AC73"/>
    <mergeCell ref="AD73:AJ73"/>
    <mergeCell ref="A74:H74"/>
    <mergeCell ref="I74:O74"/>
    <mergeCell ref="P74:V74"/>
    <mergeCell ref="W74:AC74"/>
    <mergeCell ref="AD74:AJ74"/>
    <mergeCell ref="A70:H70"/>
    <mergeCell ref="I70:O70"/>
    <mergeCell ref="P70:V70"/>
    <mergeCell ref="W70:AC70"/>
    <mergeCell ref="AD70:AJ70"/>
    <mergeCell ref="A72:H72"/>
    <mergeCell ref="I72:O72"/>
    <mergeCell ref="P72:V72"/>
    <mergeCell ref="W72:AC72"/>
    <mergeCell ref="AD72:AJ72"/>
    <mergeCell ref="A67:H67"/>
    <mergeCell ref="I67:O67"/>
    <mergeCell ref="P67:V67"/>
    <mergeCell ref="W67:AC67"/>
    <mergeCell ref="AD67:AJ67"/>
    <mergeCell ref="A69:H69"/>
    <mergeCell ref="I69:O69"/>
    <mergeCell ref="P69:V69"/>
    <mergeCell ref="W69:AC69"/>
    <mergeCell ref="AD69:AJ69"/>
    <mergeCell ref="A68:H68"/>
    <mergeCell ref="I68:O68"/>
    <mergeCell ref="P68:V68"/>
    <mergeCell ref="W68:AC68"/>
    <mergeCell ref="AD68:AJ68"/>
    <mergeCell ref="A65:H65"/>
    <mergeCell ref="I65:O65"/>
    <mergeCell ref="P65:V65"/>
    <mergeCell ref="W65:AC65"/>
    <mergeCell ref="AD65:AJ65"/>
    <mergeCell ref="A66:H66"/>
    <mergeCell ref="I66:O66"/>
    <mergeCell ref="P66:V66"/>
    <mergeCell ref="W66:AC66"/>
    <mergeCell ref="AD66:AJ66"/>
    <mergeCell ref="A63:H63"/>
    <mergeCell ref="I63:O63"/>
    <mergeCell ref="P63:V63"/>
    <mergeCell ref="W63:AC63"/>
    <mergeCell ref="AD63:AJ63"/>
    <mergeCell ref="A64:H64"/>
    <mergeCell ref="I64:O64"/>
    <mergeCell ref="P64:V64"/>
    <mergeCell ref="W64:AC64"/>
    <mergeCell ref="AD64:AJ64"/>
    <mergeCell ref="A60:H60"/>
    <mergeCell ref="I60:O60"/>
    <mergeCell ref="P60:V60"/>
    <mergeCell ref="W60:AC60"/>
    <mergeCell ref="AD60:AJ60"/>
    <mergeCell ref="A62:H62"/>
    <mergeCell ref="I62:O62"/>
    <mergeCell ref="P62:V62"/>
    <mergeCell ref="W62:AC62"/>
    <mergeCell ref="AD62:AJ62"/>
    <mergeCell ref="A57:H57"/>
    <mergeCell ref="I57:O57"/>
    <mergeCell ref="P57:V57"/>
    <mergeCell ref="W57:AC57"/>
    <mergeCell ref="AD57:AJ57"/>
    <mergeCell ref="A59:H59"/>
    <mergeCell ref="I59:O59"/>
    <mergeCell ref="P59:V59"/>
    <mergeCell ref="W59:AC59"/>
    <mergeCell ref="AD59:AJ59"/>
    <mergeCell ref="A58:H58"/>
    <mergeCell ref="I58:O58"/>
    <mergeCell ref="P58:V58"/>
    <mergeCell ref="W58:AC58"/>
    <mergeCell ref="AD58:AJ58"/>
    <mergeCell ref="A55:H55"/>
    <mergeCell ref="I55:O55"/>
    <mergeCell ref="P55:V55"/>
    <mergeCell ref="W55:AC55"/>
    <mergeCell ref="AD55:AJ55"/>
    <mergeCell ref="A56:H56"/>
    <mergeCell ref="I56:O56"/>
    <mergeCell ref="P56:V56"/>
    <mergeCell ref="W56:AC56"/>
    <mergeCell ref="AD56:AJ56"/>
    <mergeCell ref="A53:H53"/>
    <mergeCell ref="I53:O53"/>
    <mergeCell ref="P53:V53"/>
    <mergeCell ref="W53:AC53"/>
    <mergeCell ref="AD53:AJ53"/>
    <mergeCell ref="A54:H54"/>
    <mergeCell ref="I54:O54"/>
    <mergeCell ref="P54:V54"/>
    <mergeCell ref="W54:AC54"/>
    <mergeCell ref="AD54:AJ54"/>
    <mergeCell ref="A47:H47"/>
    <mergeCell ref="I47:O47"/>
    <mergeCell ref="P47:V47"/>
    <mergeCell ref="W47:AC47"/>
    <mergeCell ref="AD47:AJ47"/>
    <mergeCell ref="AD50:AJ50"/>
    <mergeCell ref="A52:H52"/>
    <mergeCell ref="I52:O52"/>
    <mergeCell ref="P52:V52"/>
    <mergeCell ref="W52:AC52"/>
    <mergeCell ref="AD52:AJ52"/>
    <mergeCell ref="A48:H48"/>
    <mergeCell ref="I48:O48"/>
    <mergeCell ref="P48:V48"/>
    <mergeCell ref="W48:AC48"/>
    <mergeCell ref="AD48:AJ48"/>
    <mergeCell ref="A49:H49"/>
    <mergeCell ref="I49:O49"/>
    <mergeCell ref="P49:V49"/>
    <mergeCell ref="W49:AC49"/>
    <mergeCell ref="AD49:AJ49"/>
    <mergeCell ref="A50:H50"/>
    <mergeCell ref="I50:O50"/>
    <mergeCell ref="P50:V50"/>
    <mergeCell ref="A45:H45"/>
    <mergeCell ref="I45:O45"/>
    <mergeCell ref="P45:V45"/>
    <mergeCell ref="W45:AC45"/>
    <mergeCell ref="AD45:AJ45"/>
    <mergeCell ref="A46:H46"/>
    <mergeCell ref="I46:O46"/>
    <mergeCell ref="P46:V46"/>
    <mergeCell ref="W46:AC46"/>
    <mergeCell ref="AD46:AJ46"/>
    <mergeCell ref="A43:H43"/>
    <mergeCell ref="I43:O43"/>
    <mergeCell ref="P43:V43"/>
    <mergeCell ref="W43:AC43"/>
    <mergeCell ref="AD43:AJ43"/>
    <mergeCell ref="A44:H44"/>
    <mergeCell ref="I44:O44"/>
    <mergeCell ref="P44:V44"/>
    <mergeCell ref="W44:AC44"/>
    <mergeCell ref="AD44:AJ44"/>
    <mergeCell ref="A40:H40"/>
    <mergeCell ref="I40:O40"/>
    <mergeCell ref="P40:V40"/>
    <mergeCell ref="W40:AC40"/>
    <mergeCell ref="AD40:AJ40"/>
    <mergeCell ref="A42:H42"/>
    <mergeCell ref="I42:O42"/>
    <mergeCell ref="P42:V42"/>
    <mergeCell ref="W42:AC42"/>
    <mergeCell ref="AD42:AJ42"/>
    <mergeCell ref="W37:AC37"/>
    <mergeCell ref="AD37:AJ37"/>
    <mergeCell ref="A39:H39"/>
    <mergeCell ref="I39:O39"/>
    <mergeCell ref="P39:V39"/>
    <mergeCell ref="W39:AC39"/>
    <mergeCell ref="AD39:AJ39"/>
    <mergeCell ref="A38:H38"/>
    <mergeCell ref="I38:O38"/>
    <mergeCell ref="P38:V38"/>
    <mergeCell ref="W38:AC38"/>
    <mergeCell ref="AD38:AJ38"/>
    <mergeCell ref="A37:H37"/>
    <mergeCell ref="I37:O37"/>
    <mergeCell ref="P37:V37"/>
    <mergeCell ref="A27:H27"/>
    <mergeCell ref="I27:O27"/>
    <mergeCell ref="P27:V27"/>
    <mergeCell ref="W27:AC27"/>
    <mergeCell ref="AD27:AJ27"/>
    <mergeCell ref="A29:H29"/>
    <mergeCell ref="I29:O29"/>
    <mergeCell ref="P29:V29"/>
    <mergeCell ref="W29:AC29"/>
    <mergeCell ref="AD29:AJ29"/>
    <mergeCell ref="A28:H28"/>
    <mergeCell ref="I28:O28"/>
    <mergeCell ref="P28:V28"/>
    <mergeCell ref="W28:AC28"/>
    <mergeCell ref="AD28:AJ28"/>
    <mergeCell ref="A25:H25"/>
    <mergeCell ref="I25:O25"/>
    <mergeCell ref="P25:V25"/>
    <mergeCell ref="W25:AC25"/>
    <mergeCell ref="AD25:AJ25"/>
    <mergeCell ref="A26:H26"/>
    <mergeCell ref="I26:O26"/>
    <mergeCell ref="P26:V26"/>
    <mergeCell ref="W26:AC26"/>
    <mergeCell ref="AD26:AJ26"/>
    <mergeCell ref="A23:H23"/>
    <mergeCell ref="I23:O23"/>
    <mergeCell ref="P23:V23"/>
    <mergeCell ref="W23:AC23"/>
    <mergeCell ref="AD23:AJ23"/>
    <mergeCell ref="A24:H24"/>
    <mergeCell ref="I24:O24"/>
    <mergeCell ref="P24:V24"/>
    <mergeCell ref="W24:AC24"/>
    <mergeCell ref="AD24:AJ24"/>
    <mergeCell ref="A20:H20"/>
    <mergeCell ref="I20:O20"/>
    <mergeCell ref="P20:V20"/>
    <mergeCell ref="W20:AC20"/>
    <mergeCell ref="AD20:AJ20"/>
    <mergeCell ref="A22:H22"/>
    <mergeCell ref="I22:O22"/>
    <mergeCell ref="P22:V22"/>
    <mergeCell ref="W22:AC22"/>
    <mergeCell ref="AD22:AJ22"/>
    <mergeCell ref="A17:H17"/>
    <mergeCell ref="I17:O17"/>
    <mergeCell ref="P17:V17"/>
    <mergeCell ref="W17:AC17"/>
    <mergeCell ref="AD17:AJ17"/>
    <mergeCell ref="A19:H19"/>
    <mergeCell ref="I19:O19"/>
    <mergeCell ref="P19:V19"/>
    <mergeCell ref="W19:AC19"/>
    <mergeCell ref="AD19:AJ19"/>
    <mergeCell ref="A15:H15"/>
    <mergeCell ref="I15:O15"/>
    <mergeCell ref="P15:V15"/>
    <mergeCell ref="W15:AC15"/>
    <mergeCell ref="AD15:AJ15"/>
    <mergeCell ref="A16:H16"/>
    <mergeCell ref="I16:O16"/>
    <mergeCell ref="P16:V16"/>
    <mergeCell ref="W16:AC16"/>
    <mergeCell ref="AD16:AJ16"/>
    <mergeCell ref="AD12:AJ12"/>
    <mergeCell ref="A13:H13"/>
    <mergeCell ref="I13:O13"/>
    <mergeCell ref="P13:V13"/>
    <mergeCell ref="W13:AC13"/>
    <mergeCell ref="AD13:AJ13"/>
    <mergeCell ref="A14:H14"/>
    <mergeCell ref="I14:O14"/>
    <mergeCell ref="P14:V14"/>
    <mergeCell ref="W14:AC14"/>
    <mergeCell ref="AD14:AJ14"/>
    <mergeCell ref="A6:H6"/>
    <mergeCell ref="I6:O6"/>
    <mergeCell ref="P6:V6"/>
    <mergeCell ref="W6:AC6"/>
    <mergeCell ref="AD6:AJ6"/>
    <mergeCell ref="A7:H7"/>
    <mergeCell ref="I7:O7"/>
    <mergeCell ref="P7:V7"/>
    <mergeCell ref="W7:AC7"/>
    <mergeCell ref="AD7:AJ7"/>
    <mergeCell ref="A4:H4"/>
    <mergeCell ref="I4:O4"/>
    <mergeCell ref="P4:V4"/>
    <mergeCell ref="W4:AC4"/>
    <mergeCell ref="AD4:AJ4"/>
    <mergeCell ref="A5:H5"/>
    <mergeCell ref="I5:O5"/>
    <mergeCell ref="P5:V5"/>
    <mergeCell ref="W5:AC5"/>
    <mergeCell ref="AD5:AJ5"/>
    <mergeCell ref="A2:H2"/>
    <mergeCell ref="I2:O2"/>
    <mergeCell ref="P2:V2"/>
    <mergeCell ref="W2:AC2"/>
    <mergeCell ref="AD2:AJ2"/>
    <mergeCell ref="A3:H3"/>
    <mergeCell ref="I3:O3"/>
    <mergeCell ref="P3:V3"/>
    <mergeCell ref="W3:AC3"/>
    <mergeCell ref="AD3:AJ3"/>
    <mergeCell ref="A8:H8"/>
    <mergeCell ref="I8:O8"/>
    <mergeCell ref="P8:V8"/>
    <mergeCell ref="W8:AC8"/>
    <mergeCell ref="AD8:AJ8"/>
    <mergeCell ref="A18:H18"/>
    <mergeCell ref="I18:O18"/>
    <mergeCell ref="P18:V18"/>
    <mergeCell ref="W18:AC18"/>
    <mergeCell ref="AD18:AJ18"/>
    <mergeCell ref="A9:H9"/>
    <mergeCell ref="I9:O9"/>
    <mergeCell ref="P9:V9"/>
    <mergeCell ref="W9:AC9"/>
    <mergeCell ref="AD9:AJ9"/>
    <mergeCell ref="A10:H10"/>
    <mergeCell ref="I10:O10"/>
    <mergeCell ref="P10:V10"/>
    <mergeCell ref="W10:AC10"/>
    <mergeCell ref="AD10:AJ10"/>
    <mergeCell ref="A12:H12"/>
    <mergeCell ref="I12:O12"/>
    <mergeCell ref="P12:V12"/>
    <mergeCell ref="W12:AC12"/>
    <mergeCell ref="A30:H30"/>
    <mergeCell ref="I30:O30"/>
    <mergeCell ref="P30:V30"/>
    <mergeCell ref="W30:AC30"/>
    <mergeCell ref="AD30:AJ30"/>
    <mergeCell ref="A32:H32"/>
    <mergeCell ref="I32:O32"/>
    <mergeCell ref="P32:V32"/>
    <mergeCell ref="W32:AC32"/>
    <mergeCell ref="AD32:AJ32"/>
    <mergeCell ref="A33:H33"/>
    <mergeCell ref="I33:O33"/>
    <mergeCell ref="P33:V33"/>
    <mergeCell ref="W33:AC33"/>
    <mergeCell ref="AD33:AJ33"/>
    <mergeCell ref="A34:H34"/>
    <mergeCell ref="I34:O34"/>
    <mergeCell ref="P34:V34"/>
    <mergeCell ref="W34:AC34"/>
    <mergeCell ref="AD34:AJ34"/>
    <mergeCell ref="A35:H35"/>
    <mergeCell ref="I35:O35"/>
    <mergeCell ref="P35:V35"/>
    <mergeCell ref="W35:AC35"/>
    <mergeCell ref="AD35:AJ35"/>
    <mergeCell ref="A36:H36"/>
    <mergeCell ref="I36:O36"/>
    <mergeCell ref="P36:V36"/>
    <mergeCell ref="W36:AC36"/>
    <mergeCell ref="AD36:AJ36"/>
    <mergeCell ref="A1:AJ1"/>
    <mergeCell ref="W50:AC50"/>
    <mergeCell ref="A78:H78"/>
    <mergeCell ref="I78:O78"/>
    <mergeCell ref="P78:V78"/>
    <mergeCell ref="W78:AC78"/>
    <mergeCell ref="AD78:AJ78"/>
    <mergeCell ref="A88:H88"/>
    <mergeCell ref="I88:O88"/>
    <mergeCell ref="P88:V88"/>
    <mergeCell ref="W88:AC88"/>
    <mergeCell ref="AD88:AJ88"/>
    <mergeCell ref="A79:H79"/>
    <mergeCell ref="I79:O79"/>
    <mergeCell ref="P79:V79"/>
    <mergeCell ref="W79:AC79"/>
    <mergeCell ref="AD79:AJ79"/>
    <mergeCell ref="A80:H80"/>
    <mergeCell ref="I80:O80"/>
    <mergeCell ref="P80:V80"/>
    <mergeCell ref="W80:AC80"/>
    <mergeCell ref="AD80:AJ80"/>
    <mergeCell ref="A82:H82"/>
    <mergeCell ref="I82:O82"/>
  </mergeCells>
  <conditionalFormatting sqref="I6:O6">
    <cfRule type="expression" dxfId="118" priority="69">
      <formula>$I$5=$AL$12</formula>
    </cfRule>
  </conditionalFormatting>
  <conditionalFormatting sqref="P6:V6">
    <cfRule type="expression" dxfId="117" priority="68">
      <formula>$P$5=$AL$12</formula>
    </cfRule>
  </conditionalFormatting>
  <conditionalFormatting sqref="W6:AC6">
    <cfRule type="expression" dxfId="116" priority="67">
      <formula>$W$5=$AL$12</formula>
    </cfRule>
  </conditionalFormatting>
  <conditionalFormatting sqref="AD6:AJ6">
    <cfRule type="expression" dxfId="115" priority="66">
      <formula>$AD$5=$AL$12</formula>
    </cfRule>
  </conditionalFormatting>
  <conditionalFormatting sqref="I16:O16">
    <cfRule type="expression" dxfId="114" priority="61">
      <formula>$I$15=$AL$12</formula>
    </cfRule>
  </conditionalFormatting>
  <conditionalFormatting sqref="P16:V16">
    <cfRule type="expression" dxfId="113" priority="60">
      <formula>$P$15=$AL$12</formula>
    </cfRule>
  </conditionalFormatting>
  <conditionalFormatting sqref="W16:AC16">
    <cfRule type="expression" dxfId="112" priority="59">
      <formula>$W$15=$AL$12</formula>
    </cfRule>
  </conditionalFormatting>
  <conditionalFormatting sqref="AD16:AJ16">
    <cfRule type="expression" dxfId="111" priority="58">
      <formula>$AD$15=$AL$12</formula>
    </cfRule>
  </conditionalFormatting>
  <conditionalFormatting sqref="I26:O26">
    <cfRule type="expression" dxfId="110" priority="28">
      <formula>$I$25=$AL$12</formula>
    </cfRule>
  </conditionalFormatting>
  <conditionalFormatting sqref="P26:V26">
    <cfRule type="expression" dxfId="109" priority="27">
      <formula>$P$25=$AL$12</formula>
    </cfRule>
  </conditionalFormatting>
  <conditionalFormatting sqref="W26:AC26">
    <cfRule type="expression" dxfId="108" priority="26">
      <formula>$W$25=$AL$12</formula>
    </cfRule>
  </conditionalFormatting>
  <conditionalFormatting sqref="AD26:AJ26">
    <cfRule type="expression" dxfId="107" priority="25">
      <formula>$AD$25=$AL$12</formula>
    </cfRule>
  </conditionalFormatting>
  <conditionalFormatting sqref="I36:O36">
    <cfRule type="expression" dxfId="106" priority="24">
      <formula>$I$35=$AL$12</formula>
    </cfRule>
  </conditionalFormatting>
  <conditionalFormatting sqref="P36:V36">
    <cfRule type="expression" dxfId="105" priority="23">
      <formula>$P$35=$AL$12</formula>
    </cfRule>
  </conditionalFormatting>
  <conditionalFormatting sqref="W36:AC36">
    <cfRule type="expression" dxfId="104" priority="22">
      <formula>$W$35=$AL$12</formula>
    </cfRule>
  </conditionalFormatting>
  <conditionalFormatting sqref="AD36:AJ36">
    <cfRule type="expression" dxfId="103" priority="21">
      <formula>$AD$35=$AL$12</formula>
    </cfRule>
  </conditionalFormatting>
  <conditionalFormatting sqref="I46:O46">
    <cfRule type="expression" dxfId="102" priority="20">
      <formula>$I$45=$AL$12</formula>
    </cfRule>
  </conditionalFormatting>
  <conditionalFormatting sqref="P46:V46">
    <cfRule type="expression" dxfId="101" priority="19">
      <formula>$P$45=$AL$12</formula>
    </cfRule>
  </conditionalFormatting>
  <conditionalFormatting sqref="W46:AC46">
    <cfRule type="expression" dxfId="100" priority="18">
      <formula>$W$45=$AL$12</formula>
    </cfRule>
  </conditionalFormatting>
  <conditionalFormatting sqref="AD46:AJ46">
    <cfRule type="expression" dxfId="99" priority="17">
      <formula>$AD$45=$AL$12</formula>
    </cfRule>
  </conditionalFormatting>
  <conditionalFormatting sqref="I56:O56">
    <cfRule type="expression" dxfId="98" priority="16">
      <formula>$I$55=$AL$12</formula>
    </cfRule>
  </conditionalFormatting>
  <conditionalFormatting sqref="P56:V56">
    <cfRule type="expression" dxfId="97" priority="15">
      <formula>$P$55=$AL$12</formula>
    </cfRule>
  </conditionalFormatting>
  <conditionalFormatting sqref="W56:AC56">
    <cfRule type="expression" dxfId="96" priority="14">
      <formula>$W$55=$AL$12</formula>
    </cfRule>
  </conditionalFormatting>
  <conditionalFormatting sqref="AD56:AJ56">
    <cfRule type="expression" dxfId="95" priority="13">
      <formula>$AD$55=$AL$12</formula>
    </cfRule>
  </conditionalFormatting>
  <conditionalFormatting sqref="I66:O66">
    <cfRule type="expression" dxfId="94" priority="12">
      <formula>$I$65=$AL$12</formula>
    </cfRule>
  </conditionalFormatting>
  <conditionalFormatting sqref="P66:V66">
    <cfRule type="expression" dxfId="93" priority="11">
      <formula>$P$65=$AL$12</formula>
    </cfRule>
  </conditionalFormatting>
  <conditionalFormatting sqref="W66:AC66">
    <cfRule type="expression" dxfId="92" priority="10">
      <formula>$W$65=$AL$12</formula>
    </cfRule>
  </conditionalFormatting>
  <conditionalFormatting sqref="AD66:AJ66">
    <cfRule type="expression" dxfId="91" priority="9">
      <formula>$AD$65=$AL$12</formula>
    </cfRule>
  </conditionalFormatting>
  <conditionalFormatting sqref="I76:O76">
    <cfRule type="expression" dxfId="90" priority="8">
      <formula>$I$75=$AL$12</formula>
    </cfRule>
  </conditionalFormatting>
  <conditionalFormatting sqref="P76:V76">
    <cfRule type="expression" dxfId="89" priority="7">
      <formula>$P$75=$AL$12</formula>
    </cfRule>
  </conditionalFormatting>
  <conditionalFormatting sqref="W76:AC76">
    <cfRule type="expression" dxfId="88" priority="6">
      <formula>$W$75=$AL$12</formula>
    </cfRule>
  </conditionalFormatting>
  <conditionalFormatting sqref="AD76:AJ76">
    <cfRule type="expression" dxfId="87" priority="5">
      <formula>$AD$75=$AL$12</formula>
    </cfRule>
  </conditionalFormatting>
  <conditionalFormatting sqref="I86:O86">
    <cfRule type="expression" dxfId="86" priority="4">
      <formula>$I$85=$AL$12</formula>
    </cfRule>
  </conditionalFormatting>
  <conditionalFormatting sqref="P86:V86">
    <cfRule type="expression" dxfId="85" priority="3">
      <formula>$P$85=$AL$12</formula>
    </cfRule>
  </conditionalFormatting>
  <conditionalFormatting sqref="W86:AC86">
    <cfRule type="expression" dxfId="84" priority="2">
      <formula>$W$85=$AL$12</formula>
    </cfRule>
  </conditionalFormatting>
  <conditionalFormatting sqref="AD86:AJ86">
    <cfRule type="expression" dxfId="83" priority="1">
      <formula>$AD$85=$AL$12</formula>
    </cfRule>
  </conditionalFormatting>
  <dataValidations count="4">
    <dataValidation type="list" allowBlank="1" showInputMessage="1" showErrorMessage="1" sqref="I5:AJ5 I15:AJ15 I25:AJ25 I35:AJ35 I45:AJ45 I55:AJ55 I65:AJ65 I75:AJ75 I85:AJ85">
      <formula1>Line_4_Pay_Period</formula1>
    </dataValidation>
    <dataValidation type="list" allowBlank="1" showInputMessage="1" showErrorMessage="1" sqref="I4:AJ4">
      <formula1>Line_4_Social_Security_Type</formula1>
    </dataValidation>
    <dataValidation type="custom" showInputMessage="1" showErrorMessage="1" errorTitle="For &quot;Other&quot; Only" error="You may only enter data in this cell if pay frequency has been set to &quot;Other.&quot;" promptTitle="For &quot;Other&quot; Only" prompt="Enter data in this cell if pay frequency has been set to &quot;Other.&quot;" sqref="I6:AJ6 I16:AJ16 I26:AJ26 I36:AJ36 I46:AJ46 I56:AJ56 I66:AJ66 I76:AJ76 I86:AJ86">
      <formula1>I5="Other"</formula1>
    </dataValidation>
    <dataValidation type="list" allowBlank="1" showInputMessage="1" showErrorMessage="1" sqref="I14:AJ14">
      <formula1>Line_4_Veteran_Benefits</formula1>
    </dataValidation>
  </dataValidations>
  <printOptions horizontalCentered="1"/>
  <pageMargins left="0.25" right="0.25" top="0.5" bottom="0.25" header="0.3" footer="0.25"/>
  <pageSetup fitToWidth="0" fitToHeight="0" orientation="landscape" r:id="rId1"/>
  <headerFooter>
    <oddHeader>&amp;C&amp;"-,Bold"&amp;K01+014Line 4</oddHeader>
  </headerFooter>
  <rowBreaks count="2" manualBreakCount="2">
    <brk id="41" max="16383" man="1"/>
    <brk id="81" max="16383" man="1"/>
  </rowBreaks>
  <tableParts count="3">
    <tablePart r:id="rId2"/>
    <tablePart r:id="rId3"/>
    <tablePart r:id="rId4"/>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AM40"/>
  <sheetViews>
    <sheetView showGridLines="0" showRowColHeaders="0" showRuler="0" zoomScaleNormal="100" workbookViewId="0">
      <selection activeCell="I2" sqref="I2:O2"/>
    </sheetView>
  </sheetViews>
  <sheetFormatPr defaultColWidth="9.140625" defaultRowHeight="12.95" customHeight="1" x14ac:dyDescent="0.2"/>
  <cols>
    <col min="1" max="7" width="3.7109375" style="1" customWidth="1"/>
    <col min="8" max="8" width="5.5703125" style="1" customWidth="1"/>
    <col min="9" max="36" width="3.42578125" style="1" customWidth="1"/>
    <col min="37" max="37" width="12.7109375" style="1" hidden="1" customWidth="1"/>
    <col min="38" max="39" width="9.140625" style="1" hidden="1" customWidth="1"/>
    <col min="40" max="40" width="12.7109375" style="1" customWidth="1"/>
    <col min="41" max="16384" width="9.140625" style="1"/>
  </cols>
  <sheetData>
    <row r="1" spans="1:39" ht="12.95" customHeight="1" x14ac:dyDescent="0.2">
      <c r="A1" s="145" t="s">
        <v>100</v>
      </c>
      <c r="B1" s="145"/>
      <c r="C1" s="145"/>
      <c r="D1" s="145"/>
      <c r="E1" s="145"/>
      <c r="F1" s="145"/>
      <c r="G1" s="145"/>
      <c r="H1" s="145"/>
      <c r="I1" s="144" t="s">
        <v>46</v>
      </c>
      <c r="J1" s="144"/>
      <c r="K1" s="144"/>
      <c r="L1" s="144"/>
      <c r="M1" s="144"/>
      <c r="N1" s="144"/>
      <c r="O1" s="144"/>
      <c r="P1" s="144" t="s">
        <v>60</v>
      </c>
      <c r="Q1" s="144"/>
      <c r="R1" s="144"/>
      <c r="S1" s="144"/>
      <c r="T1" s="144"/>
      <c r="U1" s="144"/>
      <c r="V1" s="144"/>
      <c r="W1" s="144" t="s">
        <v>67</v>
      </c>
      <c r="X1" s="144"/>
      <c r="Y1" s="144"/>
      <c r="Z1" s="144"/>
      <c r="AA1" s="144"/>
      <c r="AB1" s="144"/>
      <c r="AC1" s="144"/>
      <c r="AD1" s="144" t="s">
        <v>68</v>
      </c>
      <c r="AE1" s="144"/>
      <c r="AF1" s="144"/>
      <c r="AG1" s="144"/>
      <c r="AH1" s="144"/>
      <c r="AI1" s="144"/>
      <c r="AJ1" s="144"/>
    </row>
    <row r="2" spans="1:39" ht="12.95" customHeight="1" x14ac:dyDescent="0.2">
      <c r="A2" s="135" t="s">
        <v>56</v>
      </c>
      <c r="B2" s="135"/>
      <c r="C2" s="135"/>
      <c r="D2" s="135"/>
      <c r="E2" s="135"/>
      <c r="F2" s="135"/>
      <c r="G2" s="135"/>
      <c r="H2" s="135"/>
      <c r="I2" s="143"/>
      <c r="J2" s="143"/>
      <c r="K2" s="143"/>
      <c r="L2" s="143"/>
      <c r="M2" s="143"/>
      <c r="N2" s="143"/>
      <c r="O2" s="143"/>
      <c r="P2" s="143"/>
      <c r="Q2" s="143"/>
      <c r="R2" s="143"/>
      <c r="S2" s="143"/>
      <c r="T2" s="143"/>
      <c r="U2" s="143"/>
      <c r="V2" s="143"/>
      <c r="W2" s="143"/>
      <c r="X2" s="143"/>
      <c r="Y2" s="143"/>
      <c r="Z2" s="143"/>
      <c r="AA2" s="143"/>
      <c r="AB2" s="143"/>
      <c r="AC2" s="143"/>
      <c r="AD2" s="143"/>
      <c r="AE2" s="143"/>
      <c r="AF2" s="143"/>
      <c r="AG2" s="143"/>
      <c r="AH2" s="143"/>
      <c r="AI2" s="143"/>
      <c r="AJ2" s="143"/>
      <c r="AL2" s="1" t="s">
        <v>41</v>
      </c>
      <c r="AM2" s="1" t="s">
        <v>45</v>
      </c>
    </row>
    <row r="3" spans="1:39" ht="12.95" customHeight="1" x14ac:dyDescent="0.2">
      <c r="A3" s="135" t="s">
        <v>55</v>
      </c>
      <c r="B3" s="135"/>
      <c r="C3" s="135"/>
      <c r="D3" s="135"/>
      <c r="E3" s="135"/>
      <c r="F3" s="135"/>
      <c r="G3" s="135"/>
      <c r="H3" s="135"/>
      <c r="I3" s="143"/>
      <c r="J3" s="143"/>
      <c r="K3" s="143"/>
      <c r="L3" s="143"/>
      <c r="M3" s="143"/>
      <c r="N3" s="143"/>
      <c r="O3" s="143"/>
      <c r="P3" s="143"/>
      <c r="Q3" s="143"/>
      <c r="R3" s="143"/>
      <c r="S3" s="143"/>
      <c r="T3" s="143"/>
      <c r="U3" s="143"/>
      <c r="V3" s="143"/>
      <c r="W3" s="143"/>
      <c r="X3" s="143"/>
      <c r="Y3" s="143"/>
      <c r="Z3" s="143"/>
      <c r="AA3" s="143"/>
      <c r="AB3" s="143"/>
      <c r="AC3" s="143"/>
      <c r="AD3" s="143"/>
      <c r="AE3" s="143"/>
      <c r="AF3" s="143"/>
      <c r="AG3" s="143"/>
      <c r="AH3" s="143"/>
      <c r="AI3" s="143"/>
      <c r="AJ3" s="143"/>
      <c r="AM3" s="1">
        <v>0</v>
      </c>
    </row>
    <row r="4" spans="1:39" ht="12.95" customHeight="1" x14ac:dyDescent="0.2">
      <c r="A4" s="135" t="s">
        <v>58</v>
      </c>
      <c r="B4" s="135"/>
      <c r="C4" s="135"/>
      <c r="D4" s="135"/>
      <c r="E4" s="135"/>
      <c r="F4" s="135"/>
      <c r="G4" s="135"/>
      <c r="H4" s="135"/>
      <c r="I4" s="143"/>
      <c r="J4" s="143"/>
      <c r="K4" s="143"/>
      <c r="L4" s="143"/>
      <c r="M4" s="143"/>
      <c r="N4" s="143"/>
      <c r="O4" s="143"/>
      <c r="P4" s="143"/>
      <c r="Q4" s="143"/>
      <c r="R4" s="143"/>
      <c r="S4" s="143"/>
      <c r="T4" s="143"/>
      <c r="U4" s="143"/>
      <c r="V4" s="143"/>
      <c r="W4" s="143"/>
      <c r="X4" s="143"/>
      <c r="Y4" s="143"/>
      <c r="Z4" s="143"/>
      <c r="AA4" s="143"/>
      <c r="AB4" s="143"/>
      <c r="AC4" s="143"/>
      <c r="AD4" s="143"/>
      <c r="AE4" s="143"/>
      <c r="AF4" s="143"/>
      <c r="AG4" s="143"/>
      <c r="AH4" s="143"/>
      <c r="AI4" s="143"/>
      <c r="AJ4" s="143"/>
      <c r="AL4" s="1" t="s">
        <v>110</v>
      </c>
      <c r="AM4" s="1">
        <v>365</v>
      </c>
    </row>
    <row r="5" spans="1:39" ht="12.95" customHeight="1" x14ac:dyDescent="0.2">
      <c r="A5" s="135" t="s">
        <v>137</v>
      </c>
      <c r="B5" s="135"/>
      <c r="C5" s="135"/>
      <c r="D5" s="135"/>
      <c r="E5" s="135"/>
      <c r="F5" s="135"/>
      <c r="G5" s="135"/>
      <c r="H5" s="135"/>
      <c r="I5" s="141">
        <v>0</v>
      </c>
      <c r="J5" s="141"/>
      <c r="K5" s="141"/>
      <c r="L5" s="141"/>
      <c r="M5" s="141"/>
      <c r="N5" s="141"/>
      <c r="O5" s="141"/>
      <c r="P5" s="141">
        <v>0</v>
      </c>
      <c r="Q5" s="141"/>
      <c r="R5" s="141"/>
      <c r="S5" s="141"/>
      <c r="T5" s="141"/>
      <c r="U5" s="141"/>
      <c r="V5" s="141"/>
      <c r="W5" s="141">
        <v>0</v>
      </c>
      <c r="X5" s="141"/>
      <c r="Y5" s="141"/>
      <c r="Z5" s="141"/>
      <c r="AA5" s="141"/>
      <c r="AB5" s="141"/>
      <c r="AC5" s="141"/>
      <c r="AD5" s="141">
        <v>0</v>
      </c>
      <c r="AE5" s="141"/>
      <c r="AF5" s="141"/>
      <c r="AG5" s="141"/>
      <c r="AH5" s="141"/>
      <c r="AI5" s="141"/>
      <c r="AJ5" s="141"/>
      <c r="AL5" s="1" t="s">
        <v>42</v>
      </c>
      <c r="AM5" s="1">
        <v>52</v>
      </c>
    </row>
    <row r="6" spans="1:39" ht="12.95" customHeight="1" x14ac:dyDescent="0.2">
      <c r="A6" s="135" t="s">
        <v>103</v>
      </c>
      <c r="B6" s="135"/>
      <c r="C6" s="135"/>
      <c r="D6" s="135"/>
      <c r="E6" s="135"/>
      <c r="F6" s="135"/>
      <c r="G6" s="135"/>
      <c r="H6" s="135"/>
      <c r="I6" s="142">
        <v>0</v>
      </c>
      <c r="J6" s="142"/>
      <c r="K6" s="142"/>
      <c r="L6" s="142"/>
      <c r="M6" s="142"/>
      <c r="N6" s="142"/>
      <c r="O6" s="142"/>
      <c r="P6" s="142">
        <v>0</v>
      </c>
      <c r="Q6" s="142"/>
      <c r="R6" s="142"/>
      <c r="S6" s="142"/>
      <c r="T6" s="142"/>
      <c r="U6" s="142"/>
      <c r="V6" s="142"/>
      <c r="W6" s="142">
        <v>0</v>
      </c>
      <c r="X6" s="142"/>
      <c r="Y6" s="142"/>
      <c r="Z6" s="142"/>
      <c r="AA6" s="142"/>
      <c r="AB6" s="142"/>
      <c r="AC6" s="142"/>
      <c r="AD6" s="142">
        <v>0</v>
      </c>
      <c r="AE6" s="142"/>
      <c r="AF6" s="142"/>
      <c r="AG6" s="142"/>
      <c r="AH6" s="142"/>
      <c r="AI6" s="142"/>
      <c r="AJ6" s="142"/>
      <c r="AL6" s="1" t="s">
        <v>44</v>
      </c>
      <c r="AM6" s="1">
        <v>26</v>
      </c>
    </row>
    <row r="7" spans="1:39" ht="12.95" customHeight="1" x14ac:dyDescent="0.2">
      <c r="A7" s="135" t="s">
        <v>197</v>
      </c>
      <c r="B7" s="135"/>
      <c r="C7" s="135"/>
      <c r="D7" s="135"/>
      <c r="E7" s="135"/>
      <c r="F7" s="135"/>
      <c r="G7" s="135"/>
      <c r="H7" s="135"/>
      <c r="I7" s="142">
        <v>0</v>
      </c>
      <c r="J7" s="142"/>
      <c r="K7" s="142"/>
      <c r="L7" s="142"/>
      <c r="M7" s="142"/>
      <c r="N7" s="142"/>
      <c r="O7" s="142"/>
      <c r="P7" s="142">
        <v>0</v>
      </c>
      <c r="Q7" s="142"/>
      <c r="R7" s="142"/>
      <c r="S7" s="142"/>
      <c r="T7" s="142"/>
      <c r="U7" s="142"/>
      <c r="V7" s="142"/>
      <c r="W7" s="142">
        <v>0</v>
      </c>
      <c r="X7" s="142"/>
      <c r="Y7" s="142"/>
      <c r="Z7" s="142"/>
      <c r="AA7" s="142"/>
      <c r="AB7" s="142"/>
      <c r="AC7" s="142"/>
      <c r="AD7" s="142">
        <v>0</v>
      </c>
      <c r="AE7" s="142"/>
      <c r="AF7" s="142"/>
      <c r="AG7" s="142"/>
      <c r="AH7" s="142"/>
      <c r="AI7" s="142"/>
      <c r="AJ7" s="142"/>
      <c r="AL7" s="1" t="s">
        <v>193</v>
      </c>
      <c r="AM7" s="1">
        <v>24</v>
      </c>
    </row>
    <row r="8" spans="1:39" ht="12.95" customHeight="1" x14ac:dyDescent="0.2">
      <c r="A8" s="135" t="s">
        <v>59</v>
      </c>
      <c r="B8" s="135"/>
      <c r="C8" s="135"/>
      <c r="D8" s="135"/>
      <c r="E8" s="135"/>
      <c r="F8" s="135"/>
      <c r="G8" s="135"/>
      <c r="H8" s="135"/>
      <c r="I8" s="136">
        <f>IF(I4=0,0,VLOOKUP(I4,Table_Line_5_Pay_Period[],2,FALSE))</f>
        <v>0</v>
      </c>
      <c r="J8" s="136"/>
      <c r="K8" s="136"/>
      <c r="L8" s="136"/>
      <c r="M8" s="136"/>
      <c r="N8" s="136"/>
      <c r="O8" s="136"/>
      <c r="P8" s="136">
        <f>IF(P4=0,0,VLOOKUP(P4,Table_Line_5_Pay_Period[],2,FALSE))</f>
        <v>0</v>
      </c>
      <c r="Q8" s="136"/>
      <c r="R8" s="136"/>
      <c r="S8" s="136"/>
      <c r="T8" s="136"/>
      <c r="U8" s="136"/>
      <c r="V8" s="136"/>
      <c r="W8" s="136">
        <f>IF(W4=0,0,VLOOKUP(W4,Table_Line_5_Pay_Period[],2,FALSE))</f>
        <v>0</v>
      </c>
      <c r="X8" s="136"/>
      <c r="Y8" s="136"/>
      <c r="Z8" s="136"/>
      <c r="AA8" s="136"/>
      <c r="AB8" s="136"/>
      <c r="AC8" s="136"/>
      <c r="AD8" s="136">
        <f>IF(AD4=0,0,VLOOKUP(AD4,Table_Line_5_Pay_Period[],2,FALSE))</f>
        <v>0</v>
      </c>
      <c r="AE8" s="136"/>
      <c r="AF8" s="136"/>
      <c r="AG8" s="136"/>
      <c r="AH8" s="136"/>
      <c r="AI8" s="136"/>
      <c r="AJ8" s="136"/>
      <c r="AL8" s="1" t="s">
        <v>43</v>
      </c>
      <c r="AM8" s="1">
        <v>12</v>
      </c>
    </row>
    <row r="9" spans="1:39" ht="12.95" customHeight="1" x14ac:dyDescent="0.2">
      <c r="A9" s="133" t="s">
        <v>47</v>
      </c>
      <c r="B9" s="133"/>
      <c r="C9" s="133"/>
      <c r="D9" s="133"/>
      <c r="E9" s="133"/>
      <c r="F9" s="133"/>
      <c r="G9" s="133"/>
      <c r="H9" s="133"/>
      <c r="I9" s="134">
        <f>IF(AND(I4="Other",I5=0),0,SUM(IF(I4=0,0,IF(AND(I4="Other",I5&gt;0),I6*I5,I6*I8))+I7))</f>
        <v>0</v>
      </c>
      <c r="J9" s="134"/>
      <c r="K9" s="134"/>
      <c r="L9" s="134"/>
      <c r="M9" s="134"/>
      <c r="N9" s="134"/>
      <c r="O9" s="134"/>
      <c r="P9" s="134">
        <f t="shared" ref="P9" si="0">IF(AND(P4="Other",P5=0),0,SUM(IF(P4=0,0,IF(AND(P4="Other",P5&gt;0),P6*P5,P6*P8))+P7))</f>
        <v>0</v>
      </c>
      <c r="Q9" s="134"/>
      <c r="R9" s="134"/>
      <c r="S9" s="134"/>
      <c r="T9" s="134"/>
      <c r="U9" s="134"/>
      <c r="V9" s="134"/>
      <c r="W9" s="134">
        <f t="shared" ref="W9" si="1">IF(AND(W4="Other",W5=0),0,SUM(IF(W4=0,0,IF(AND(W4="Other",W5&gt;0),W6*W5,W6*W8))+W7))</f>
        <v>0</v>
      </c>
      <c r="X9" s="134"/>
      <c r="Y9" s="134"/>
      <c r="Z9" s="134"/>
      <c r="AA9" s="134"/>
      <c r="AB9" s="134"/>
      <c r="AC9" s="134"/>
      <c r="AD9" s="134">
        <f t="shared" ref="AD9" si="2">IF(AND(AD4="Other",AD5=0),0,SUM(IF(AD4=0,0,IF(AND(AD4="Other",AD5&gt;0),AD6*AD5,AD6*AD8))+AD7))</f>
        <v>0</v>
      </c>
      <c r="AE9" s="134"/>
      <c r="AF9" s="134"/>
      <c r="AG9" s="134"/>
      <c r="AH9" s="134"/>
      <c r="AI9" s="134"/>
      <c r="AJ9" s="134"/>
      <c r="AK9" s="2">
        <f>SUM(I9:AJ9)</f>
        <v>0</v>
      </c>
      <c r="AL9" s="1" t="s">
        <v>80</v>
      </c>
      <c r="AM9" s="1">
        <v>4</v>
      </c>
    </row>
    <row r="10" spans="1:39" ht="12.95" customHeight="1" x14ac:dyDescent="0.2">
      <c r="AL10" s="1" t="s">
        <v>81</v>
      </c>
      <c r="AM10" s="1">
        <v>2</v>
      </c>
    </row>
    <row r="11" spans="1:39" ht="12.95" customHeight="1" x14ac:dyDescent="0.2">
      <c r="A11" s="145" t="s">
        <v>115</v>
      </c>
      <c r="B11" s="145"/>
      <c r="C11" s="145"/>
      <c r="D11" s="145"/>
      <c r="E11" s="145"/>
      <c r="F11" s="145"/>
      <c r="G11" s="145"/>
      <c r="H11" s="145"/>
      <c r="I11" s="144" t="s">
        <v>46</v>
      </c>
      <c r="J11" s="144"/>
      <c r="K11" s="144"/>
      <c r="L11" s="144"/>
      <c r="M11" s="144"/>
      <c r="N11" s="144"/>
      <c r="O11" s="144"/>
      <c r="P11" s="144" t="s">
        <v>60</v>
      </c>
      <c r="Q11" s="144"/>
      <c r="R11" s="144"/>
      <c r="S11" s="144"/>
      <c r="T11" s="144"/>
      <c r="U11" s="144"/>
      <c r="V11" s="144"/>
      <c r="W11" s="144" t="s">
        <v>67</v>
      </c>
      <c r="X11" s="144"/>
      <c r="Y11" s="144"/>
      <c r="Z11" s="144"/>
      <c r="AA11" s="144"/>
      <c r="AB11" s="144"/>
      <c r="AC11" s="144"/>
      <c r="AD11" s="144" t="s">
        <v>68</v>
      </c>
      <c r="AE11" s="144"/>
      <c r="AF11" s="144"/>
      <c r="AG11" s="144"/>
      <c r="AH11" s="144"/>
      <c r="AI11" s="144"/>
      <c r="AJ11" s="144"/>
      <c r="AL11" s="1" t="s">
        <v>82</v>
      </c>
      <c r="AM11" s="1">
        <v>1</v>
      </c>
    </row>
    <row r="12" spans="1:39" ht="12.95" customHeight="1" x14ac:dyDescent="0.2">
      <c r="A12" s="135" t="s">
        <v>56</v>
      </c>
      <c r="B12" s="135"/>
      <c r="C12" s="135"/>
      <c r="D12" s="135"/>
      <c r="E12" s="135"/>
      <c r="F12" s="135"/>
      <c r="G12" s="135"/>
      <c r="H12" s="135"/>
      <c r="I12" s="143"/>
      <c r="J12" s="143"/>
      <c r="K12" s="143"/>
      <c r="L12" s="143"/>
      <c r="M12" s="143"/>
      <c r="N12" s="143"/>
      <c r="O12" s="143"/>
      <c r="P12" s="143"/>
      <c r="Q12" s="143"/>
      <c r="R12" s="143"/>
      <c r="S12" s="143"/>
      <c r="T12" s="143"/>
      <c r="U12" s="143"/>
      <c r="V12" s="143"/>
      <c r="W12" s="143"/>
      <c r="X12" s="143"/>
      <c r="Y12" s="143"/>
      <c r="Z12" s="143"/>
      <c r="AA12" s="143"/>
      <c r="AB12" s="143"/>
      <c r="AC12" s="143"/>
      <c r="AD12" s="143"/>
      <c r="AE12" s="143"/>
      <c r="AF12" s="143"/>
      <c r="AG12" s="143"/>
      <c r="AH12" s="143"/>
      <c r="AI12" s="143"/>
      <c r="AJ12" s="143"/>
      <c r="AL12" s="1" t="s">
        <v>91</v>
      </c>
      <c r="AM12" s="1">
        <v>0</v>
      </c>
    </row>
    <row r="13" spans="1:39" ht="12.95" customHeight="1" x14ac:dyDescent="0.2">
      <c r="A13" s="135" t="s">
        <v>55</v>
      </c>
      <c r="B13" s="135"/>
      <c r="C13" s="135"/>
      <c r="D13" s="135"/>
      <c r="E13" s="135"/>
      <c r="F13" s="135"/>
      <c r="G13" s="135"/>
      <c r="H13" s="135"/>
      <c r="I13" s="143"/>
      <c r="J13" s="143"/>
      <c r="K13" s="143"/>
      <c r="L13" s="143"/>
      <c r="M13" s="143"/>
      <c r="N13" s="143"/>
      <c r="O13" s="143"/>
      <c r="P13" s="143"/>
      <c r="Q13" s="143"/>
      <c r="R13" s="143"/>
      <c r="S13" s="143"/>
      <c r="T13" s="143"/>
      <c r="U13" s="143"/>
      <c r="V13" s="143"/>
      <c r="W13" s="143"/>
      <c r="X13" s="143"/>
      <c r="Y13" s="143"/>
      <c r="Z13" s="143"/>
      <c r="AA13" s="143"/>
      <c r="AB13" s="143"/>
      <c r="AC13" s="143"/>
      <c r="AD13" s="143"/>
      <c r="AE13" s="143"/>
      <c r="AF13" s="143"/>
      <c r="AG13" s="143"/>
      <c r="AH13" s="143"/>
      <c r="AI13" s="143"/>
      <c r="AJ13" s="143"/>
    </row>
    <row r="14" spans="1:39" ht="12.95" customHeight="1" x14ac:dyDescent="0.2">
      <c r="A14" s="135" t="s">
        <v>58</v>
      </c>
      <c r="B14" s="135"/>
      <c r="C14" s="135"/>
      <c r="D14" s="135"/>
      <c r="E14" s="135"/>
      <c r="F14" s="135"/>
      <c r="G14" s="135"/>
      <c r="H14" s="135"/>
      <c r="I14" s="143"/>
      <c r="J14" s="143"/>
      <c r="K14" s="143"/>
      <c r="L14" s="143"/>
      <c r="M14" s="143"/>
      <c r="N14" s="143"/>
      <c r="O14" s="143"/>
      <c r="P14" s="143"/>
      <c r="Q14" s="143"/>
      <c r="R14" s="143"/>
      <c r="S14" s="143"/>
      <c r="T14" s="143"/>
      <c r="U14" s="143"/>
      <c r="V14" s="143"/>
      <c r="W14" s="143"/>
      <c r="X14" s="143"/>
      <c r="Y14" s="143"/>
      <c r="Z14" s="143"/>
      <c r="AA14" s="143"/>
      <c r="AB14" s="143"/>
      <c r="AC14" s="143"/>
      <c r="AD14" s="143"/>
      <c r="AE14" s="143"/>
      <c r="AF14" s="143"/>
      <c r="AG14" s="143"/>
      <c r="AH14" s="143"/>
      <c r="AI14" s="143"/>
      <c r="AJ14" s="143"/>
    </row>
    <row r="15" spans="1:39" ht="12.95" customHeight="1" x14ac:dyDescent="0.2">
      <c r="A15" s="135" t="s">
        <v>137</v>
      </c>
      <c r="B15" s="135"/>
      <c r="C15" s="135"/>
      <c r="D15" s="135"/>
      <c r="E15" s="135"/>
      <c r="F15" s="135"/>
      <c r="G15" s="135"/>
      <c r="H15" s="135"/>
      <c r="I15" s="141">
        <v>0</v>
      </c>
      <c r="J15" s="141"/>
      <c r="K15" s="141"/>
      <c r="L15" s="141"/>
      <c r="M15" s="141"/>
      <c r="N15" s="141"/>
      <c r="O15" s="141"/>
      <c r="P15" s="141">
        <v>0</v>
      </c>
      <c r="Q15" s="141"/>
      <c r="R15" s="141"/>
      <c r="S15" s="141"/>
      <c r="T15" s="141"/>
      <c r="U15" s="141"/>
      <c r="V15" s="141"/>
      <c r="W15" s="141">
        <v>0</v>
      </c>
      <c r="X15" s="141"/>
      <c r="Y15" s="141"/>
      <c r="Z15" s="141"/>
      <c r="AA15" s="141"/>
      <c r="AB15" s="141"/>
      <c r="AC15" s="141"/>
      <c r="AD15" s="141">
        <v>0</v>
      </c>
      <c r="AE15" s="141"/>
      <c r="AF15" s="141"/>
      <c r="AG15" s="141"/>
      <c r="AH15" s="141"/>
      <c r="AI15" s="141"/>
      <c r="AJ15" s="141"/>
    </row>
    <row r="16" spans="1:39" ht="12.95" customHeight="1" x14ac:dyDescent="0.2">
      <c r="A16" s="135" t="s">
        <v>103</v>
      </c>
      <c r="B16" s="135"/>
      <c r="C16" s="135"/>
      <c r="D16" s="135"/>
      <c r="E16" s="135"/>
      <c r="F16" s="135"/>
      <c r="G16" s="135"/>
      <c r="H16" s="135"/>
      <c r="I16" s="142">
        <v>0</v>
      </c>
      <c r="J16" s="142"/>
      <c r="K16" s="142"/>
      <c r="L16" s="142"/>
      <c r="M16" s="142"/>
      <c r="N16" s="142"/>
      <c r="O16" s="142"/>
      <c r="P16" s="142">
        <v>0</v>
      </c>
      <c r="Q16" s="142"/>
      <c r="R16" s="142"/>
      <c r="S16" s="142"/>
      <c r="T16" s="142"/>
      <c r="U16" s="142"/>
      <c r="V16" s="142"/>
      <c r="W16" s="142">
        <v>0</v>
      </c>
      <c r="X16" s="142"/>
      <c r="Y16" s="142"/>
      <c r="Z16" s="142"/>
      <c r="AA16" s="142"/>
      <c r="AB16" s="142"/>
      <c r="AC16" s="142"/>
      <c r="AD16" s="142">
        <v>0</v>
      </c>
      <c r="AE16" s="142"/>
      <c r="AF16" s="142"/>
      <c r="AG16" s="142"/>
      <c r="AH16" s="142"/>
      <c r="AI16" s="142"/>
      <c r="AJ16" s="142"/>
    </row>
    <row r="17" spans="1:37" ht="12.95" customHeight="1" x14ac:dyDescent="0.2">
      <c r="A17" s="135" t="s">
        <v>197</v>
      </c>
      <c r="B17" s="135"/>
      <c r="C17" s="135"/>
      <c r="D17" s="135"/>
      <c r="E17" s="135"/>
      <c r="F17" s="135"/>
      <c r="G17" s="135"/>
      <c r="H17" s="135"/>
      <c r="I17" s="142">
        <v>0</v>
      </c>
      <c r="J17" s="142"/>
      <c r="K17" s="142"/>
      <c r="L17" s="142"/>
      <c r="M17" s="142"/>
      <c r="N17" s="142"/>
      <c r="O17" s="142"/>
      <c r="P17" s="142">
        <v>0</v>
      </c>
      <c r="Q17" s="142"/>
      <c r="R17" s="142"/>
      <c r="S17" s="142"/>
      <c r="T17" s="142"/>
      <c r="U17" s="142"/>
      <c r="V17" s="142"/>
      <c r="W17" s="142">
        <v>0</v>
      </c>
      <c r="X17" s="142"/>
      <c r="Y17" s="142"/>
      <c r="Z17" s="142"/>
      <c r="AA17" s="142"/>
      <c r="AB17" s="142"/>
      <c r="AC17" s="142"/>
      <c r="AD17" s="142">
        <v>0</v>
      </c>
      <c r="AE17" s="142"/>
      <c r="AF17" s="142"/>
      <c r="AG17" s="142"/>
      <c r="AH17" s="142"/>
      <c r="AI17" s="142"/>
      <c r="AJ17" s="142"/>
    </row>
    <row r="18" spans="1:37" ht="12.95" customHeight="1" x14ac:dyDescent="0.2">
      <c r="A18" s="135" t="s">
        <v>59</v>
      </c>
      <c r="B18" s="135"/>
      <c r="C18" s="135"/>
      <c r="D18" s="135"/>
      <c r="E18" s="135"/>
      <c r="F18" s="135"/>
      <c r="G18" s="135"/>
      <c r="H18" s="135"/>
      <c r="I18" s="136">
        <f>IF(I14=0,0,VLOOKUP(I14,Table_Line_5_Pay_Period[],2,FALSE))</f>
        <v>0</v>
      </c>
      <c r="J18" s="136"/>
      <c r="K18" s="136"/>
      <c r="L18" s="136"/>
      <c r="M18" s="136"/>
      <c r="N18" s="136"/>
      <c r="O18" s="136"/>
      <c r="P18" s="136">
        <f>IF(P14=0,0,VLOOKUP(P14,Table_Line_5_Pay_Period[],2,FALSE))</f>
        <v>0</v>
      </c>
      <c r="Q18" s="136"/>
      <c r="R18" s="136"/>
      <c r="S18" s="136"/>
      <c r="T18" s="136"/>
      <c r="U18" s="136"/>
      <c r="V18" s="136"/>
      <c r="W18" s="136">
        <f>IF(W14=0,0,VLOOKUP(W14,Table_Line_5_Pay_Period[],2,FALSE))</f>
        <v>0</v>
      </c>
      <c r="X18" s="136"/>
      <c r="Y18" s="136"/>
      <c r="Z18" s="136"/>
      <c r="AA18" s="136"/>
      <c r="AB18" s="136"/>
      <c r="AC18" s="136"/>
      <c r="AD18" s="136">
        <f>IF(AD14=0,0,VLOOKUP(AD14,Table_Line_5_Pay_Period[],2,FALSE))</f>
        <v>0</v>
      </c>
      <c r="AE18" s="136"/>
      <c r="AF18" s="136"/>
      <c r="AG18" s="136"/>
      <c r="AH18" s="136"/>
      <c r="AI18" s="136"/>
      <c r="AJ18" s="136"/>
    </row>
    <row r="19" spans="1:37" ht="12.95" customHeight="1" x14ac:dyDescent="0.2">
      <c r="A19" s="133" t="s">
        <v>47</v>
      </c>
      <c r="B19" s="133"/>
      <c r="C19" s="133"/>
      <c r="D19" s="133"/>
      <c r="E19" s="133"/>
      <c r="F19" s="133"/>
      <c r="G19" s="133"/>
      <c r="H19" s="133"/>
      <c r="I19" s="134">
        <f>IF(AND(I14="Other",I15=0),0,SUM(IF(I14=0,0,IF(AND(I14="Other",I15&gt;0),I16*I15,I16*I18))+I17))</f>
        <v>0</v>
      </c>
      <c r="J19" s="134"/>
      <c r="K19" s="134"/>
      <c r="L19" s="134"/>
      <c r="M19" s="134"/>
      <c r="N19" s="134"/>
      <c r="O19" s="134"/>
      <c r="P19" s="134">
        <f t="shared" ref="P19" si="3">IF(AND(P14="Other",P15=0),0,SUM(IF(P14=0,0,IF(AND(P14="Other",P15&gt;0),P16*P15,P16*P18))+P17))</f>
        <v>0</v>
      </c>
      <c r="Q19" s="134"/>
      <c r="R19" s="134"/>
      <c r="S19" s="134"/>
      <c r="T19" s="134"/>
      <c r="U19" s="134"/>
      <c r="V19" s="134"/>
      <c r="W19" s="134">
        <f t="shared" ref="W19" si="4">IF(AND(W14="Other",W15=0),0,SUM(IF(W14=0,0,IF(AND(W14="Other",W15&gt;0),W16*W15,W16*W18))+W17))</f>
        <v>0</v>
      </c>
      <c r="X19" s="134"/>
      <c r="Y19" s="134"/>
      <c r="Z19" s="134"/>
      <c r="AA19" s="134"/>
      <c r="AB19" s="134"/>
      <c r="AC19" s="134"/>
      <c r="AD19" s="134">
        <f t="shared" ref="AD19" si="5">IF(AND(AD14="Other",AD15=0),0,SUM(IF(AD14=0,0,IF(AND(AD14="Other",AD15&gt;0),AD16*AD15,AD16*AD18))+AD17))</f>
        <v>0</v>
      </c>
      <c r="AE19" s="134"/>
      <c r="AF19" s="134"/>
      <c r="AG19" s="134"/>
      <c r="AH19" s="134"/>
      <c r="AI19" s="134"/>
      <c r="AJ19" s="134"/>
      <c r="AK19" s="2">
        <f>SUM(I19:AJ19)</f>
        <v>0</v>
      </c>
    </row>
    <row r="21" spans="1:37" ht="12.95" customHeight="1" x14ac:dyDescent="0.2">
      <c r="A21" s="145" t="s">
        <v>101</v>
      </c>
      <c r="B21" s="145"/>
      <c r="C21" s="145"/>
      <c r="D21" s="145"/>
      <c r="E21" s="145"/>
      <c r="F21" s="145"/>
      <c r="G21" s="145"/>
      <c r="H21" s="145"/>
      <c r="I21" s="144" t="s">
        <v>46</v>
      </c>
      <c r="J21" s="144"/>
      <c r="K21" s="144"/>
      <c r="L21" s="144"/>
      <c r="M21" s="144"/>
      <c r="N21" s="144"/>
      <c r="O21" s="144"/>
      <c r="P21" s="144" t="s">
        <v>60</v>
      </c>
      <c r="Q21" s="144"/>
      <c r="R21" s="144"/>
      <c r="S21" s="144"/>
      <c r="T21" s="144"/>
      <c r="U21" s="144"/>
      <c r="V21" s="144"/>
      <c r="W21" s="144" t="s">
        <v>67</v>
      </c>
      <c r="X21" s="144"/>
      <c r="Y21" s="144"/>
      <c r="Z21" s="144"/>
      <c r="AA21" s="144"/>
      <c r="AB21" s="144"/>
      <c r="AC21" s="144"/>
      <c r="AD21" s="144" t="s">
        <v>68</v>
      </c>
      <c r="AE21" s="144"/>
      <c r="AF21" s="144"/>
      <c r="AG21" s="144"/>
      <c r="AH21" s="144"/>
      <c r="AI21" s="144"/>
      <c r="AJ21" s="144"/>
    </row>
    <row r="22" spans="1:37" ht="12.95" customHeight="1" x14ac:dyDescent="0.2">
      <c r="A22" s="135" t="s">
        <v>56</v>
      </c>
      <c r="B22" s="135"/>
      <c r="C22" s="135"/>
      <c r="D22" s="135"/>
      <c r="E22" s="135"/>
      <c r="F22" s="135"/>
      <c r="G22" s="135"/>
      <c r="H22" s="135"/>
      <c r="I22" s="143"/>
      <c r="J22" s="143"/>
      <c r="K22" s="143"/>
      <c r="L22" s="143"/>
      <c r="M22" s="143"/>
      <c r="N22" s="143"/>
      <c r="O22" s="143"/>
      <c r="P22" s="143"/>
      <c r="Q22" s="143"/>
      <c r="R22" s="143"/>
      <c r="S22" s="143"/>
      <c r="T22" s="143"/>
      <c r="U22" s="143"/>
      <c r="V22" s="143"/>
      <c r="W22" s="143"/>
      <c r="X22" s="143"/>
      <c r="Y22" s="143"/>
      <c r="Z22" s="143"/>
      <c r="AA22" s="143"/>
      <c r="AB22" s="143"/>
      <c r="AC22" s="143"/>
      <c r="AD22" s="143"/>
      <c r="AE22" s="143"/>
      <c r="AF22" s="143"/>
      <c r="AG22" s="143"/>
      <c r="AH22" s="143"/>
      <c r="AI22" s="143"/>
      <c r="AJ22" s="143"/>
    </row>
    <row r="23" spans="1:37" ht="12.95" customHeight="1" x14ac:dyDescent="0.2">
      <c r="A23" s="135" t="s">
        <v>55</v>
      </c>
      <c r="B23" s="135"/>
      <c r="C23" s="135"/>
      <c r="D23" s="135"/>
      <c r="E23" s="135"/>
      <c r="F23" s="135"/>
      <c r="G23" s="135"/>
      <c r="H23" s="135"/>
      <c r="I23" s="143"/>
      <c r="J23" s="143"/>
      <c r="K23" s="143"/>
      <c r="L23" s="143"/>
      <c r="M23" s="143"/>
      <c r="N23" s="143"/>
      <c r="O23" s="143"/>
      <c r="P23" s="143"/>
      <c r="Q23" s="143"/>
      <c r="R23" s="143"/>
      <c r="S23" s="143"/>
      <c r="T23" s="143"/>
      <c r="U23" s="143"/>
      <c r="V23" s="143"/>
      <c r="W23" s="143"/>
      <c r="X23" s="143"/>
      <c r="Y23" s="143"/>
      <c r="Z23" s="143"/>
      <c r="AA23" s="143"/>
      <c r="AB23" s="143"/>
      <c r="AC23" s="143"/>
      <c r="AD23" s="143"/>
      <c r="AE23" s="143"/>
      <c r="AF23" s="143"/>
      <c r="AG23" s="143"/>
      <c r="AH23" s="143"/>
      <c r="AI23" s="143"/>
      <c r="AJ23" s="143"/>
    </row>
    <row r="24" spans="1:37" ht="12.95" customHeight="1" x14ac:dyDescent="0.2">
      <c r="A24" s="135" t="s">
        <v>58</v>
      </c>
      <c r="B24" s="135"/>
      <c r="C24" s="135"/>
      <c r="D24" s="135"/>
      <c r="E24" s="135"/>
      <c r="F24" s="135"/>
      <c r="G24" s="135"/>
      <c r="H24" s="135"/>
      <c r="I24" s="143"/>
      <c r="J24" s="143"/>
      <c r="K24" s="143"/>
      <c r="L24" s="143"/>
      <c r="M24" s="143"/>
      <c r="N24" s="143"/>
      <c r="O24" s="143"/>
      <c r="P24" s="143"/>
      <c r="Q24" s="143"/>
      <c r="R24" s="143"/>
      <c r="S24" s="143"/>
      <c r="T24" s="143"/>
      <c r="U24" s="143"/>
      <c r="V24" s="143"/>
      <c r="W24" s="143"/>
      <c r="X24" s="143"/>
      <c r="Y24" s="143"/>
      <c r="Z24" s="143"/>
      <c r="AA24" s="143"/>
      <c r="AB24" s="143"/>
      <c r="AC24" s="143"/>
      <c r="AD24" s="143"/>
      <c r="AE24" s="143"/>
      <c r="AF24" s="143"/>
      <c r="AG24" s="143"/>
      <c r="AH24" s="143"/>
      <c r="AI24" s="143"/>
      <c r="AJ24" s="143"/>
    </row>
    <row r="25" spans="1:37" ht="12.95" customHeight="1" x14ac:dyDescent="0.2">
      <c r="A25" s="135" t="s">
        <v>137</v>
      </c>
      <c r="B25" s="135"/>
      <c r="C25" s="135"/>
      <c r="D25" s="135"/>
      <c r="E25" s="135"/>
      <c r="F25" s="135"/>
      <c r="G25" s="135"/>
      <c r="H25" s="135"/>
      <c r="I25" s="141">
        <v>0</v>
      </c>
      <c r="J25" s="141"/>
      <c r="K25" s="141"/>
      <c r="L25" s="141"/>
      <c r="M25" s="141"/>
      <c r="N25" s="141"/>
      <c r="O25" s="141"/>
      <c r="P25" s="141">
        <v>0</v>
      </c>
      <c r="Q25" s="141"/>
      <c r="R25" s="141"/>
      <c r="S25" s="141"/>
      <c r="T25" s="141"/>
      <c r="U25" s="141"/>
      <c r="V25" s="141"/>
      <c r="W25" s="141">
        <v>0</v>
      </c>
      <c r="X25" s="141"/>
      <c r="Y25" s="141"/>
      <c r="Z25" s="141"/>
      <c r="AA25" s="141"/>
      <c r="AB25" s="141"/>
      <c r="AC25" s="141"/>
      <c r="AD25" s="141">
        <v>0</v>
      </c>
      <c r="AE25" s="141"/>
      <c r="AF25" s="141"/>
      <c r="AG25" s="141"/>
      <c r="AH25" s="141"/>
      <c r="AI25" s="141"/>
      <c r="AJ25" s="141"/>
    </row>
    <row r="26" spans="1:37" ht="12.95" customHeight="1" x14ac:dyDescent="0.2">
      <c r="A26" s="135" t="s">
        <v>103</v>
      </c>
      <c r="B26" s="135"/>
      <c r="C26" s="135"/>
      <c r="D26" s="135"/>
      <c r="E26" s="135"/>
      <c r="F26" s="135"/>
      <c r="G26" s="135"/>
      <c r="H26" s="135"/>
      <c r="I26" s="142">
        <v>0</v>
      </c>
      <c r="J26" s="142"/>
      <c r="K26" s="142"/>
      <c r="L26" s="142"/>
      <c r="M26" s="142"/>
      <c r="N26" s="142"/>
      <c r="O26" s="142"/>
      <c r="P26" s="142">
        <v>0</v>
      </c>
      <c r="Q26" s="142"/>
      <c r="R26" s="142"/>
      <c r="S26" s="142"/>
      <c r="T26" s="142"/>
      <c r="U26" s="142"/>
      <c r="V26" s="142"/>
      <c r="W26" s="142">
        <v>0</v>
      </c>
      <c r="X26" s="142"/>
      <c r="Y26" s="142"/>
      <c r="Z26" s="142"/>
      <c r="AA26" s="142"/>
      <c r="AB26" s="142"/>
      <c r="AC26" s="142"/>
      <c r="AD26" s="142">
        <v>0</v>
      </c>
      <c r="AE26" s="142"/>
      <c r="AF26" s="142"/>
      <c r="AG26" s="142"/>
      <c r="AH26" s="142"/>
      <c r="AI26" s="142"/>
      <c r="AJ26" s="142"/>
    </row>
    <row r="27" spans="1:37" ht="12.95" customHeight="1" x14ac:dyDescent="0.2">
      <c r="A27" s="135" t="s">
        <v>197</v>
      </c>
      <c r="B27" s="135"/>
      <c r="C27" s="135"/>
      <c r="D27" s="135"/>
      <c r="E27" s="135"/>
      <c r="F27" s="135"/>
      <c r="G27" s="135"/>
      <c r="H27" s="135"/>
      <c r="I27" s="142">
        <v>0</v>
      </c>
      <c r="J27" s="142"/>
      <c r="K27" s="142"/>
      <c r="L27" s="142"/>
      <c r="M27" s="142"/>
      <c r="N27" s="142"/>
      <c r="O27" s="142"/>
      <c r="P27" s="142">
        <v>0</v>
      </c>
      <c r="Q27" s="142"/>
      <c r="R27" s="142"/>
      <c r="S27" s="142"/>
      <c r="T27" s="142"/>
      <c r="U27" s="142"/>
      <c r="V27" s="142"/>
      <c r="W27" s="142">
        <v>0</v>
      </c>
      <c r="X27" s="142"/>
      <c r="Y27" s="142"/>
      <c r="Z27" s="142"/>
      <c r="AA27" s="142"/>
      <c r="AB27" s="142"/>
      <c r="AC27" s="142"/>
      <c r="AD27" s="142">
        <v>0</v>
      </c>
      <c r="AE27" s="142"/>
      <c r="AF27" s="142"/>
      <c r="AG27" s="142"/>
      <c r="AH27" s="142"/>
      <c r="AI27" s="142"/>
      <c r="AJ27" s="142"/>
    </row>
    <row r="28" spans="1:37" ht="12.95" customHeight="1" x14ac:dyDescent="0.2">
      <c r="A28" s="135" t="s">
        <v>59</v>
      </c>
      <c r="B28" s="135"/>
      <c r="C28" s="135"/>
      <c r="D28" s="135"/>
      <c r="E28" s="135"/>
      <c r="F28" s="135"/>
      <c r="G28" s="135"/>
      <c r="H28" s="135"/>
      <c r="I28" s="136">
        <f>IF(I24=0,0,VLOOKUP(I24,Table_Line_5_Pay_Period[],2,FALSE))</f>
        <v>0</v>
      </c>
      <c r="J28" s="136"/>
      <c r="K28" s="136"/>
      <c r="L28" s="136"/>
      <c r="M28" s="136"/>
      <c r="N28" s="136"/>
      <c r="O28" s="136"/>
      <c r="P28" s="136">
        <f>IF(P24=0,0,VLOOKUP(P24,Table_Line_5_Pay_Period[],2,FALSE))</f>
        <v>0</v>
      </c>
      <c r="Q28" s="136"/>
      <c r="R28" s="136"/>
      <c r="S28" s="136"/>
      <c r="T28" s="136"/>
      <c r="U28" s="136"/>
      <c r="V28" s="136"/>
      <c r="W28" s="136">
        <f>IF(W24=0,0,VLOOKUP(W24,Table_Line_5_Pay_Period[],2,FALSE))</f>
        <v>0</v>
      </c>
      <c r="X28" s="136"/>
      <c r="Y28" s="136"/>
      <c r="Z28" s="136"/>
      <c r="AA28" s="136"/>
      <c r="AB28" s="136"/>
      <c r="AC28" s="136"/>
      <c r="AD28" s="136">
        <f>IF(AD24=0,0,VLOOKUP(AD24,Table_Line_5_Pay_Period[],2,FALSE))</f>
        <v>0</v>
      </c>
      <c r="AE28" s="136"/>
      <c r="AF28" s="136"/>
      <c r="AG28" s="136"/>
      <c r="AH28" s="136"/>
      <c r="AI28" s="136"/>
      <c r="AJ28" s="136"/>
    </row>
    <row r="29" spans="1:37" ht="12.95" customHeight="1" x14ac:dyDescent="0.2">
      <c r="A29" s="133" t="s">
        <v>47</v>
      </c>
      <c r="B29" s="133"/>
      <c r="C29" s="133"/>
      <c r="D29" s="133"/>
      <c r="E29" s="133"/>
      <c r="F29" s="133"/>
      <c r="G29" s="133"/>
      <c r="H29" s="133"/>
      <c r="I29" s="134">
        <f>IF(AND(I24="Other",I25=0),0,SUM(IF(I24=0,0,IF(AND(I24="Other",I25&gt;0),I26*I25,I26*I28))+I27))</f>
        <v>0</v>
      </c>
      <c r="J29" s="134"/>
      <c r="K29" s="134"/>
      <c r="L29" s="134"/>
      <c r="M29" s="134"/>
      <c r="N29" s="134"/>
      <c r="O29" s="134"/>
      <c r="P29" s="134">
        <f t="shared" ref="P29" si="6">IF(AND(P24="Other",P25=0),0,SUM(IF(P24=0,0,IF(AND(P24="Other",P25&gt;0),P26*P25,P26*P28))+P27))</f>
        <v>0</v>
      </c>
      <c r="Q29" s="134"/>
      <c r="R29" s="134"/>
      <c r="S29" s="134"/>
      <c r="T29" s="134"/>
      <c r="U29" s="134"/>
      <c r="V29" s="134"/>
      <c r="W29" s="134">
        <f t="shared" ref="W29" si="7">IF(AND(W24="Other",W25=0),0,SUM(IF(W24=0,0,IF(AND(W24="Other",W25&gt;0),W26*W25,W26*W28))+W27))</f>
        <v>0</v>
      </c>
      <c r="X29" s="134"/>
      <c r="Y29" s="134"/>
      <c r="Z29" s="134"/>
      <c r="AA29" s="134"/>
      <c r="AB29" s="134"/>
      <c r="AC29" s="134"/>
      <c r="AD29" s="134">
        <f t="shared" ref="AD29" si="8">IF(AND(AD24="Other",AD25=0),0,SUM(IF(AD24=0,0,IF(AND(AD24="Other",AD25&gt;0),AD26*AD25,AD26*AD28))+AD27))</f>
        <v>0</v>
      </c>
      <c r="AE29" s="134"/>
      <c r="AF29" s="134"/>
      <c r="AG29" s="134"/>
      <c r="AH29" s="134"/>
      <c r="AI29" s="134"/>
      <c r="AJ29" s="134"/>
      <c r="AK29" s="2">
        <f>SUM(I29:AJ29)</f>
        <v>0</v>
      </c>
    </row>
    <row r="31" spans="1:37" ht="12.95" customHeight="1" x14ac:dyDescent="0.2">
      <c r="A31" s="145" t="s">
        <v>99</v>
      </c>
      <c r="B31" s="145"/>
      <c r="C31" s="145"/>
      <c r="D31" s="145"/>
      <c r="E31" s="145"/>
      <c r="F31" s="145"/>
      <c r="G31" s="145"/>
      <c r="H31" s="145"/>
      <c r="I31" s="144" t="s">
        <v>46</v>
      </c>
      <c r="J31" s="144"/>
      <c r="K31" s="144"/>
      <c r="L31" s="144"/>
      <c r="M31" s="144"/>
      <c r="N31" s="144"/>
      <c r="O31" s="144"/>
      <c r="P31" s="144" t="s">
        <v>60</v>
      </c>
      <c r="Q31" s="144"/>
      <c r="R31" s="144"/>
      <c r="S31" s="144"/>
      <c r="T31" s="144"/>
      <c r="U31" s="144"/>
      <c r="V31" s="144"/>
      <c r="W31" s="144" t="s">
        <v>67</v>
      </c>
      <c r="X31" s="144"/>
      <c r="Y31" s="144"/>
      <c r="Z31" s="144"/>
      <c r="AA31" s="144"/>
      <c r="AB31" s="144"/>
      <c r="AC31" s="144"/>
      <c r="AD31" s="144" t="s">
        <v>68</v>
      </c>
      <c r="AE31" s="144"/>
      <c r="AF31" s="144"/>
      <c r="AG31" s="144"/>
      <c r="AH31" s="144"/>
      <c r="AI31" s="144"/>
      <c r="AJ31" s="144"/>
    </row>
    <row r="32" spans="1:37" ht="12.95" customHeight="1" x14ac:dyDescent="0.2">
      <c r="A32" s="135" t="s">
        <v>56</v>
      </c>
      <c r="B32" s="135"/>
      <c r="C32" s="135"/>
      <c r="D32" s="135"/>
      <c r="E32" s="135"/>
      <c r="F32" s="135"/>
      <c r="G32" s="135"/>
      <c r="H32" s="135"/>
      <c r="I32" s="143"/>
      <c r="J32" s="143"/>
      <c r="K32" s="143"/>
      <c r="L32" s="143"/>
      <c r="M32" s="143"/>
      <c r="N32" s="143"/>
      <c r="O32" s="143"/>
      <c r="P32" s="143"/>
      <c r="Q32" s="143"/>
      <c r="R32" s="143"/>
      <c r="S32" s="143"/>
      <c r="T32" s="143"/>
      <c r="U32" s="143"/>
      <c r="V32" s="143"/>
      <c r="W32" s="143"/>
      <c r="X32" s="143"/>
      <c r="Y32" s="143"/>
      <c r="Z32" s="143"/>
      <c r="AA32" s="143"/>
      <c r="AB32" s="143"/>
      <c r="AC32" s="143"/>
      <c r="AD32" s="143"/>
      <c r="AE32" s="143"/>
      <c r="AF32" s="143"/>
      <c r="AG32" s="143"/>
      <c r="AH32" s="143"/>
      <c r="AI32" s="143"/>
      <c r="AJ32" s="143"/>
    </row>
    <row r="33" spans="1:37" ht="12.95" customHeight="1" x14ac:dyDescent="0.2">
      <c r="A33" s="135" t="s">
        <v>55</v>
      </c>
      <c r="B33" s="135"/>
      <c r="C33" s="135"/>
      <c r="D33" s="135"/>
      <c r="E33" s="135"/>
      <c r="F33" s="135"/>
      <c r="G33" s="135"/>
      <c r="H33" s="135"/>
      <c r="I33" s="143"/>
      <c r="J33" s="143"/>
      <c r="K33" s="143"/>
      <c r="L33" s="143"/>
      <c r="M33" s="143"/>
      <c r="N33" s="143"/>
      <c r="O33" s="143"/>
      <c r="P33" s="143"/>
      <c r="Q33" s="143"/>
      <c r="R33" s="143"/>
      <c r="S33" s="143"/>
      <c r="T33" s="143"/>
      <c r="U33" s="143"/>
      <c r="V33" s="143"/>
      <c r="W33" s="143"/>
      <c r="X33" s="143"/>
      <c r="Y33" s="143"/>
      <c r="Z33" s="143"/>
      <c r="AA33" s="143"/>
      <c r="AB33" s="143"/>
      <c r="AC33" s="143"/>
      <c r="AD33" s="143"/>
      <c r="AE33" s="143"/>
      <c r="AF33" s="143"/>
      <c r="AG33" s="143"/>
      <c r="AH33" s="143"/>
      <c r="AI33" s="143"/>
      <c r="AJ33" s="143"/>
    </row>
    <row r="34" spans="1:37" ht="12.95" customHeight="1" x14ac:dyDescent="0.2">
      <c r="A34" s="135" t="s">
        <v>58</v>
      </c>
      <c r="B34" s="135"/>
      <c r="C34" s="135"/>
      <c r="D34" s="135"/>
      <c r="E34" s="135"/>
      <c r="F34" s="135"/>
      <c r="G34" s="135"/>
      <c r="H34" s="135"/>
      <c r="I34" s="143"/>
      <c r="J34" s="143"/>
      <c r="K34" s="143"/>
      <c r="L34" s="143"/>
      <c r="M34" s="143"/>
      <c r="N34" s="143"/>
      <c r="O34" s="143"/>
      <c r="P34" s="143"/>
      <c r="Q34" s="143"/>
      <c r="R34" s="143"/>
      <c r="S34" s="143"/>
      <c r="T34" s="143"/>
      <c r="U34" s="143"/>
      <c r="V34" s="143"/>
      <c r="W34" s="143"/>
      <c r="X34" s="143"/>
      <c r="Y34" s="143"/>
      <c r="Z34" s="143"/>
      <c r="AA34" s="143"/>
      <c r="AB34" s="143"/>
      <c r="AC34" s="143"/>
      <c r="AD34" s="143"/>
      <c r="AE34" s="143"/>
      <c r="AF34" s="143"/>
      <c r="AG34" s="143"/>
      <c r="AH34" s="143"/>
      <c r="AI34" s="143"/>
      <c r="AJ34" s="143"/>
    </row>
    <row r="35" spans="1:37" ht="12.95" customHeight="1" x14ac:dyDescent="0.2">
      <c r="A35" s="135" t="s">
        <v>137</v>
      </c>
      <c r="B35" s="135"/>
      <c r="C35" s="135"/>
      <c r="D35" s="135"/>
      <c r="E35" s="135"/>
      <c r="F35" s="135"/>
      <c r="G35" s="135"/>
      <c r="H35" s="135"/>
      <c r="I35" s="141">
        <v>0</v>
      </c>
      <c r="J35" s="141"/>
      <c r="K35" s="141"/>
      <c r="L35" s="141"/>
      <c r="M35" s="141"/>
      <c r="N35" s="141"/>
      <c r="O35" s="141"/>
      <c r="P35" s="141">
        <v>0</v>
      </c>
      <c r="Q35" s="141"/>
      <c r="R35" s="141"/>
      <c r="S35" s="141"/>
      <c r="T35" s="141"/>
      <c r="U35" s="141"/>
      <c r="V35" s="141"/>
      <c r="W35" s="141">
        <v>0</v>
      </c>
      <c r="X35" s="141"/>
      <c r="Y35" s="141"/>
      <c r="Z35" s="141"/>
      <c r="AA35" s="141"/>
      <c r="AB35" s="141"/>
      <c r="AC35" s="141"/>
      <c r="AD35" s="141">
        <v>0</v>
      </c>
      <c r="AE35" s="141"/>
      <c r="AF35" s="141"/>
      <c r="AG35" s="141"/>
      <c r="AH35" s="141"/>
      <c r="AI35" s="141"/>
      <c r="AJ35" s="141"/>
    </row>
    <row r="36" spans="1:37" ht="12.95" customHeight="1" x14ac:dyDescent="0.2">
      <c r="A36" s="135" t="s">
        <v>103</v>
      </c>
      <c r="B36" s="135"/>
      <c r="C36" s="135"/>
      <c r="D36" s="135"/>
      <c r="E36" s="135"/>
      <c r="F36" s="135"/>
      <c r="G36" s="135"/>
      <c r="H36" s="135"/>
      <c r="I36" s="142">
        <v>0</v>
      </c>
      <c r="J36" s="142"/>
      <c r="K36" s="142"/>
      <c r="L36" s="142"/>
      <c r="M36" s="142"/>
      <c r="N36" s="142"/>
      <c r="O36" s="142"/>
      <c r="P36" s="142">
        <v>0</v>
      </c>
      <c r="Q36" s="142"/>
      <c r="R36" s="142"/>
      <c r="S36" s="142"/>
      <c r="T36" s="142"/>
      <c r="U36" s="142"/>
      <c r="V36" s="142"/>
      <c r="W36" s="142">
        <v>0</v>
      </c>
      <c r="X36" s="142"/>
      <c r="Y36" s="142"/>
      <c r="Z36" s="142"/>
      <c r="AA36" s="142"/>
      <c r="AB36" s="142"/>
      <c r="AC36" s="142"/>
      <c r="AD36" s="142">
        <v>0</v>
      </c>
      <c r="AE36" s="142"/>
      <c r="AF36" s="142"/>
      <c r="AG36" s="142"/>
      <c r="AH36" s="142"/>
      <c r="AI36" s="142"/>
      <c r="AJ36" s="142"/>
    </row>
    <row r="37" spans="1:37" ht="12.95" customHeight="1" x14ac:dyDescent="0.2">
      <c r="A37" s="135" t="s">
        <v>197</v>
      </c>
      <c r="B37" s="135"/>
      <c r="C37" s="135"/>
      <c r="D37" s="135"/>
      <c r="E37" s="135"/>
      <c r="F37" s="135"/>
      <c r="G37" s="135"/>
      <c r="H37" s="135"/>
      <c r="I37" s="142">
        <v>0</v>
      </c>
      <c r="J37" s="142"/>
      <c r="K37" s="142"/>
      <c r="L37" s="142"/>
      <c r="M37" s="142"/>
      <c r="N37" s="142"/>
      <c r="O37" s="142"/>
      <c r="P37" s="142">
        <v>0</v>
      </c>
      <c r="Q37" s="142"/>
      <c r="R37" s="142"/>
      <c r="S37" s="142"/>
      <c r="T37" s="142"/>
      <c r="U37" s="142"/>
      <c r="V37" s="142"/>
      <c r="W37" s="142">
        <v>0</v>
      </c>
      <c r="X37" s="142"/>
      <c r="Y37" s="142"/>
      <c r="Z37" s="142"/>
      <c r="AA37" s="142"/>
      <c r="AB37" s="142"/>
      <c r="AC37" s="142"/>
      <c r="AD37" s="142">
        <v>0</v>
      </c>
      <c r="AE37" s="142"/>
      <c r="AF37" s="142"/>
      <c r="AG37" s="142"/>
      <c r="AH37" s="142"/>
      <c r="AI37" s="142"/>
      <c r="AJ37" s="142"/>
    </row>
    <row r="38" spans="1:37" ht="12.95" customHeight="1" x14ac:dyDescent="0.2">
      <c r="A38" s="135" t="s">
        <v>59</v>
      </c>
      <c r="B38" s="135"/>
      <c r="C38" s="135"/>
      <c r="D38" s="135"/>
      <c r="E38" s="135"/>
      <c r="F38" s="135"/>
      <c r="G38" s="135"/>
      <c r="H38" s="135"/>
      <c r="I38" s="136">
        <f>IF(I34=0,0,VLOOKUP(I34,Table_Line_5_Pay_Period[],2,FALSE))</f>
        <v>0</v>
      </c>
      <c r="J38" s="136"/>
      <c r="K38" s="136"/>
      <c r="L38" s="136"/>
      <c r="M38" s="136"/>
      <c r="N38" s="136"/>
      <c r="O38" s="136"/>
      <c r="P38" s="136">
        <f>IF(P34=0,0,VLOOKUP(P34,Table_Line_5_Pay_Period[],2,FALSE))</f>
        <v>0</v>
      </c>
      <c r="Q38" s="136"/>
      <c r="R38" s="136"/>
      <c r="S38" s="136"/>
      <c r="T38" s="136"/>
      <c r="U38" s="136"/>
      <c r="V38" s="136"/>
      <c r="W38" s="136">
        <f>IF(W34=0,0,VLOOKUP(W34,Table_Line_5_Pay_Period[],2,FALSE))</f>
        <v>0</v>
      </c>
      <c r="X38" s="136"/>
      <c r="Y38" s="136"/>
      <c r="Z38" s="136"/>
      <c r="AA38" s="136"/>
      <c r="AB38" s="136"/>
      <c r="AC38" s="136"/>
      <c r="AD38" s="136">
        <f>IF(AD34=0,0,VLOOKUP(AD34,Table_Line_5_Pay_Period[],2,FALSE))</f>
        <v>0</v>
      </c>
      <c r="AE38" s="136"/>
      <c r="AF38" s="136"/>
      <c r="AG38" s="136"/>
      <c r="AH38" s="136"/>
      <c r="AI38" s="136"/>
      <c r="AJ38" s="136"/>
    </row>
    <row r="39" spans="1:37" ht="12.95" customHeight="1" x14ac:dyDescent="0.2">
      <c r="A39" s="133" t="s">
        <v>47</v>
      </c>
      <c r="B39" s="133"/>
      <c r="C39" s="133"/>
      <c r="D39" s="133"/>
      <c r="E39" s="133"/>
      <c r="F39" s="133"/>
      <c r="G39" s="133"/>
      <c r="H39" s="133"/>
      <c r="I39" s="134">
        <f>IF(AND(I34="Other",I35=0),0,SUM(IF(I34=0,0,IF(AND(I34="Other",I35&gt;0),I36*I35,I36*I38))+I37))</f>
        <v>0</v>
      </c>
      <c r="J39" s="134"/>
      <c r="K39" s="134"/>
      <c r="L39" s="134"/>
      <c r="M39" s="134"/>
      <c r="N39" s="134"/>
      <c r="O39" s="134"/>
      <c r="P39" s="134">
        <f t="shared" ref="P39" si="9">IF(AND(P34="Other",P35=0),0,SUM(IF(P34=0,0,IF(AND(P34="Other",P35&gt;0),P36*P35,P36*P38))+P37))</f>
        <v>0</v>
      </c>
      <c r="Q39" s="134"/>
      <c r="R39" s="134"/>
      <c r="S39" s="134"/>
      <c r="T39" s="134"/>
      <c r="U39" s="134"/>
      <c r="V39" s="134"/>
      <c r="W39" s="134">
        <f t="shared" ref="W39" si="10">IF(AND(W34="Other",W35=0),0,SUM(IF(W34=0,0,IF(AND(W34="Other",W35&gt;0),W36*W35,W36*W38))+W37))</f>
        <v>0</v>
      </c>
      <c r="X39" s="134"/>
      <c r="Y39" s="134"/>
      <c r="Z39" s="134"/>
      <c r="AA39" s="134"/>
      <c r="AB39" s="134"/>
      <c r="AC39" s="134"/>
      <c r="AD39" s="134">
        <f t="shared" ref="AD39" si="11">IF(AND(AD34="Other",AD35=0),0,SUM(IF(AD34=0,0,IF(AND(AD34="Other",AD35&gt;0),AD36*AD35,AD36*AD38))+AD37))</f>
        <v>0</v>
      </c>
      <c r="AE39" s="134"/>
      <c r="AF39" s="134"/>
      <c r="AG39" s="134"/>
      <c r="AH39" s="134"/>
      <c r="AI39" s="134"/>
      <c r="AJ39" s="134"/>
      <c r="AK39" s="3">
        <f>SUM(I39:AJ39)</f>
        <v>0</v>
      </c>
    </row>
    <row r="40" spans="1:37" ht="12.95" customHeight="1" x14ac:dyDescent="0.2">
      <c r="AK40" s="2">
        <f>SUM(AK9+AK19+AK29+AK39)+'Manual Override'!AM8</f>
        <v>0</v>
      </c>
    </row>
  </sheetData>
  <sheetProtection algorithmName="SHA-512" hashValue="BRm1P1zJcysJIuKQXWPyF+yh21libVVF+vVnNheMF/u19u/S28vyztIVHF/RiMk7YuGNE14MED2ww6naDo133g==" saltValue="LOls9Qoy8F+5QscJg058hg==" spinCount="100000" sheet="1" selectLockedCells="1"/>
  <mergeCells count="180">
    <mergeCell ref="A1:H1"/>
    <mergeCell ref="I1:O1"/>
    <mergeCell ref="P1:V1"/>
    <mergeCell ref="W1:AC1"/>
    <mergeCell ref="AD1:AJ1"/>
    <mergeCell ref="A2:H2"/>
    <mergeCell ref="I2:O2"/>
    <mergeCell ref="P2:V2"/>
    <mergeCell ref="W2:AC2"/>
    <mergeCell ref="AD2:AJ2"/>
    <mergeCell ref="A3:H3"/>
    <mergeCell ref="I3:O3"/>
    <mergeCell ref="P3:V3"/>
    <mergeCell ref="W3:AC3"/>
    <mergeCell ref="AD3:AJ3"/>
    <mergeCell ref="A4:H4"/>
    <mergeCell ref="I4:O4"/>
    <mergeCell ref="P4:V4"/>
    <mergeCell ref="W4:AC4"/>
    <mergeCell ref="AD4:AJ4"/>
    <mergeCell ref="A5:H5"/>
    <mergeCell ref="I5:O5"/>
    <mergeCell ref="P5:V5"/>
    <mergeCell ref="W5:AC5"/>
    <mergeCell ref="AD5:AJ5"/>
    <mergeCell ref="A6:H6"/>
    <mergeCell ref="I6:O6"/>
    <mergeCell ref="P6:V6"/>
    <mergeCell ref="W6:AC6"/>
    <mergeCell ref="AD6:AJ6"/>
    <mergeCell ref="A8:H8"/>
    <mergeCell ref="I8:O8"/>
    <mergeCell ref="P8:V8"/>
    <mergeCell ref="W8:AC8"/>
    <mergeCell ref="AD8:AJ8"/>
    <mergeCell ref="A9:H9"/>
    <mergeCell ref="I9:O9"/>
    <mergeCell ref="P9:V9"/>
    <mergeCell ref="W9:AC9"/>
    <mergeCell ref="AD9:AJ9"/>
    <mergeCell ref="AD13:AJ13"/>
    <mergeCell ref="A14:H14"/>
    <mergeCell ref="I14:O14"/>
    <mergeCell ref="P14:V14"/>
    <mergeCell ref="W14:AC14"/>
    <mergeCell ref="AD14:AJ14"/>
    <mergeCell ref="A11:H11"/>
    <mergeCell ref="I11:O11"/>
    <mergeCell ref="P11:V11"/>
    <mergeCell ref="W11:AC11"/>
    <mergeCell ref="AD11:AJ11"/>
    <mergeCell ref="A12:H12"/>
    <mergeCell ref="I12:O12"/>
    <mergeCell ref="P12:V12"/>
    <mergeCell ref="W12:AC12"/>
    <mergeCell ref="AD12:AJ12"/>
    <mergeCell ref="A18:H18"/>
    <mergeCell ref="I18:O18"/>
    <mergeCell ref="P18:V18"/>
    <mergeCell ref="W18:AC18"/>
    <mergeCell ref="AD18:AJ18"/>
    <mergeCell ref="A19:H19"/>
    <mergeCell ref="I19:O19"/>
    <mergeCell ref="P19:V19"/>
    <mergeCell ref="W19:AC19"/>
    <mergeCell ref="AD19:AJ19"/>
    <mergeCell ref="A21:H21"/>
    <mergeCell ref="I21:O21"/>
    <mergeCell ref="P21:V21"/>
    <mergeCell ref="W21:AC21"/>
    <mergeCell ref="AD21:AJ21"/>
    <mergeCell ref="A22:H22"/>
    <mergeCell ref="I22:O22"/>
    <mergeCell ref="P22:V22"/>
    <mergeCell ref="W22:AC22"/>
    <mergeCell ref="AD22:AJ22"/>
    <mergeCell ref="A23:H23"/>
    <mergeCell ref="I23:O23"/>
    <mergeCell ref="P23:V23"/>
    <mergeCell ref="W23:AC23"/>
    <mergeCell ref="AD23:AJ23"/>
    <mergeCell ref="A24:H24"/>
    <mergeCell ref="I24:O24"/>
    <mergeCell ref="P24:V24"/>
    <mergeCell ref="W24:AC24"/>
    <mergeCell ref="AD24:AJ24"/>
    <mergeCell ref="A25:H25"/>
    <mergeCell ref="I25:O25"/>
    <mergeCell ref="P25:V25"/>
    <mergeCell ref="W25:AC25"/>
    <mergeCell ref="AD25:AJ25"/>
    <mergeCell ref="A26:H26"/>
    <mergeCell ref="I26:O26"/>
    <mergeCell ref="P26:V26"/>
    <mergeCell ref="W26:AC26"/>
    <mergeCell ref="AD26:AJ26"/>
    <mergeCell ref="A28:H28"/>
    <mergeCell ref="I28:O28"/>
    <mergeCell ref="P28:V28"/>
    <mergeCell ref="W28:AC28"/>
    <mergeCell ref="AD28:AJ28"/>
    <mergeCell ref="A29:H29"/>
    <mergeCell ref="I29:O29"/>
    <mergeCell ref="P29:V29"/>
    <mergeCell ref="W29:AC29"/>
    <mergeCell ref="AD29:AJ29"/>
    <mergeCell ref="AD33:AJ33"/>
    <mergeCell ref="A34:H34"/>
    <mergeCell ref="I34:O34"/>
    <mergeCell ref="P34:V34"/>
    <mergeCell ref="W34:AC34"/>
    <mergeCell ref="AD34:AJ34"/>
    <mergeCell ref="A31:H31"/>
    <mergeCell ref="I31:O31"/>
    <mergeCell ref="P31:V31"/>
    <mergeCell ref="W31:AC31"/>
    <mergeCell ref="AD31:AJ31"/>
    <mergeCell ref="A32:H32"/>
    <mergeCell ref="I32:O32"/>
    <mergeCell ref="P32:V32"/>
    <mergeCell ref="W32:AC32"/>
    <mergeCell ref="AD32:AJ32"/>
    <mergeCell ref="A38:H38"/>
    <mergeCell ref="I38:O38"/>
    <mergeCell ref="P38:V38"/>
    <mergeCell ref="W38:AC38"/>
    <mergeCell ref="AD38:AJ38"/>
    <mergeCell ref="A39:H39"/>
    <mergeCell ref="I39:O39"/>
    <mergeCell ref="P39:V39"/>
    <mergeCell ref="W39:AC39"/>
    <mergeCell ref="AD39:AJ39"/>
    <mergeCell ref="A7:H7"/>
    <mergeCell ref="I7:O7"/>
    <mergeCell ref="P7:V7"/>
    <mergeCell ref="W7:AC7"/>
    <mergeCell ref="AD7:AJ7"/>
    <mergeCell ref="A17:H17"/>
    <mergeCell ref="I17:O17"/>
    <mergeCell ref="P17:V17"/>
    <mergeCell ref="W17:AC17"/>
    <mergeCell ref="AD17:AJ17"/>
    <mergeCell ref="A15:H15"/>
    <mergeCell ref="I15:O15"/>
    <mergeCell ref="P15:V15"/>
    <mergeCell ref="W15:AC15"/>
    <mergeCell ref="AD15:AJ15"/>
    <mergeCell ref="A16:H16"/>
    <mergeCell ref="I16:O16"/>
    <mergeCell ref="P16:V16"/>
    <mergeCell ref="W16:AC16"/>
    <mergeCell ref="AD16:AJ16"/>
    <mergeCell ref="A13:H13"/>
    <mergeCell ref="I13:O13"/>
    <mergeCell ref="P13:V13"/>
    <mergeCell ref="W13:AC13"/>
    <mergeCell ref="A27:H27"/>
    <mergeCell ref="I27:O27"/>
    <mergeCell ref="P27:V27"/>
    <mergeCell ref="W27:AC27"/>
    <mergeCell ref="AD27:AJ27"/>
    <mergeCell ref="A37:H37"/>
    <mergeCell ref="I37:O37"/>
    <mergeCell ref="P37:V37"/>
    <mergeCell ref="W37:AC37"/>
    <mergeCell ref="AD37:AJ37"/>
    <mergeCell ref="A35:H35"/>
    <mergeCell ref="I35:O35"/>
    <mergeCell ref="P35:V35"/>
    <mergeCell ref="W35:AC35"/>
    <mergeCell ref="AD35:AJ35"/>
    <mergeCell ref="A36:H36"/>
    <mergeCell ref="I36:O36"/>
    <mergeCell ref="P36:V36"/>
    <mergeCell ref="W36:AC36"/>
    <mergeCell ref="AD36:AJ36"/>
    <mergeCell ref="A33:H33"/>
    <mergeCell ref="I33:O33"/>
    <mergeCell ref="P33:V33"/>
    <mergeCell ref="W33:AC33"/>
  </mergeCells>
  <conditionalFormatting sqref="I5:O5">
    <cfRule type="expression" dxfId="72" priority="16">
      <formula>$I$4=$AL$12</formula>
    </cfRule>
  </conditionalFormatting>
  <conditionalFormatting sqref="P5:V5">
    <cfRule type="expression" dxfId="71" priority="15">
      <formula>$P$4=$AL$12</formula>
    </cfRule>
  </conditionalFormatting>
  <conditionalFormatting sqref="W5:AC5">
    <cfRule type="expression" dxfId="70" priority="14">
      <formula>$W$4=$AL$12</formula>
    </cfRule>
  </conditionalFormatting>
  <conditionalFormatting sqref="AD5:AJ5">
    <cfRule type="expression" dxfId="69" priority="13">
      <formula>$AD$4=$AL$12</formula>
    </cfRule>
  </conditionalFormatting>
  <conditionalFormatting sqref="I15:O15">
    <cfRule type="expression" dxfId="68" priority="12">
      <formula>$I$14=$AL$12</formula>
    </cfRule>
  </conditionalFormatting>
  <conditionalFormatting sqref="P15:V15">
    <cfRule type="expression" dxfId="67" priority="11">
      <formula>$P$14=$AL$12</formula>
    </cfRule>
  </conditionalFormatting>
  <conditionalFormatting sqref="W15:AC15">
    <cfRule type="expression" dxfId="66" priority="10">
      <formula>$W$14=$AL$12</formula>
    </cfRule>
  </conditionalFormatting>
  <conditionalFormatting sqref="AD15:AJ15">
    <cfRule type="expression" dxfId="65" priority="9">
      <formula>$AD$14=$AL$12</formula>
    </cfRule>
  </conditionalFormatting>
  <conditionalFormatting sqref="I25:O25">
    <cfRule type="expression" dxfId="64" priority="8">
      <formula>$I$24=$AL$12</formula>
    </cfRule>
  </conditionalFormatting>
  <conditionalFormatting sqref="P25:V25">
    <cfRule type="expression" dxfId="63" priority="7">
      <formula>$P$24=$AL$12</formula>
    </cfRule>
  </conditionalFormatting>
  <conditionalFormatting sqref="W25:AC25">
    <cfRule type="expression" dxfId="62" priority="6">
      <formula>$W$24=$AL$12</formula>
    </cfRule>
  </conditionalFormatting>
  <conditionalFormatting sqref="AD25:AJ25">
    <cfRule type="expression" dxfId="61" priority="5">
      <formula>$AD$24=$AL$12</formula>
    </cfRule>
  </conditionalFormatting>
  <conditionalFormatting sqref="I35:O35">
    <cfRule type="expression" dxfId="60" priority="4">
      <formula>$I$34=$AL$12</formula>
    </cfRule>
  </conditionalFormatting>
  <conditionalFormatting sqref="P35:V35">
    <cfRule type="expression" dxfId="59" priority="3">
      <formula>$P$34=$AL$12</formula>
    </cfRule>
  </conditionalFormatting>
  <conditionalFormatting sqref="W35:AC35">
    <cfRule type="expression" dxfId="58" priority="2">
      <formula>$W$34=$AL$12</formula>
    </cfRule>
  </conditionalFormatting>
  <conditionalFormatting sqref="AD35:AJ35">
    <cfRule type="expression" dxfId="57" priority="1">
      <formula>$AD$34=$AL$12</formula>
    </cfRule>
  </conditionalFormatting>
  <dataValidations count="2">
    <dataValidation type="custom" showInputMessage="1" showErrorMessage="1" errorTitle="For &quot;Other&quot; Only" error="You may only enter data in this cell if pay frequency has been set to &quot;Other.&quot;" promptTitle="For &quot;Other&quot; Only" prompt="Enter data in this cell if pay frequency has been set to &quot;Other.&quot;" sqref="I5:AJ5 I15:AJ15 I25:AJ25 I35:AJ35">
      <formula1>I4="Other"</formula1>
    </dataValidation>
    <dataValidation type="list" allowBlank="1" showInputMessage="1" showErrorMessage="1" sqref="I4:AJ4 I14:AJ14 I24:AJ24 I34:AJ34">
      <formula1>Line_5_Pay_Period</formula1>
    </dataValidation>
  </dataValidations>
  <printOptions horizontalCentered="1"/>
  <pageMargins left="0.25" right="0.25" top="0.5" bottom="0.25" header="0.3" footer="0.25"/>
  <pageSetup fitToWidth="0" fitToHeight="0" orientation="landscape" r:id="rId1"/>
  <headerFooter>
    <oddHeader>&amp;C&amp;"-,Bold"&amp;K01+014Line 5</oddHeader>
  </headerFooter>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AF22"/>
  <sheetViews>
    <sheetView showGridLines="0" showRowColHeaders="0" showRuler="0" zoomScaleNormal="100" workbookViewId="0">
      <selection activeCell="I2" sqref="I2:O2"/>
    </sheetView>
  </sheetViews>
  <sheetFormatPr defaultColWidth="9.140625" defaultRowHeight="12.95" customHeight="1" x14ac:dyDescent="0.2"/>
  <cols>
    <col min="1" max="6" width="5.7109375" style="1" customWidth="1"/>
    <col min="7" max="7" width="2.85546875" style="1" customWidth="1"/>
    <col min="8" max="8" width="12.7109375" style="1" customWidth="1"/>
    <col min="9" max="29" width="3.7109375" style="1" customWidth="1"/>
    <col min="30" max="30" width="12.7109375" style="1" hidden="1" customWidth="1"/>
    <col min="31" max="32" width="9.140625" style="1" hidden="1" customWidth="1"/>
    <col min="33" max="33" width="12.7109375" style="1" customWidth="1"/>
    <col min="34" max="16384" width="9.140625" style="1"/>
  </cols>
  <sheetData>
    <row r="1" spans="1:32" ht="12.95" customHeight="1" x14ac:dyDescent="0.2">
      <c r="A1" s="145" t="s">
        <v>117</v>
      </c>
      <c r="B1" s="145"/>
      <c r="C1" s="145"/>
      <c r="D1" s="145"/>
      <c r="E1" s="145"/>
      <c r="F1" s="145"/>
      <c r="G1" s="145"/>
      <c r="H1" s="145"/>
      <c r="I1" s="144" t="s">
        <v>46</v>
      </c>
      <c r="J1" s="144"/>
      <c r="K1" s="144"/>
      <c r="L1" s="144"/>
      <c r="M1" s="144"/>
      <c r="N1" s="144"/>
      <c r="O1" s="144"/>
      <c r="P1" s="144" t="s">
        <v>60</v>
      </c>
      <c r="Q1" s="144"/>
      <c r="R1" s="144"/>
      <c r="S1" s="144"/>
      <c r="T1" s="144"/>
      <c r="U1" s="144"/>
      <c r="V1" s="144"/>
      <c r="W1" s="144" t="s">
        <v>67</v>
      </c>
      <c r="X1" s="144"/>
      <c r="Y1" s="144"/>
      <c r="Z1" s="144"/>
      <c r="AA1" s="144"/>
      <c r="AB1" s="144"/>
      <c r="AC1" s="144"/>
    </row>
    <row r="2" spans="1:32" ht="12.95" customHeight="1" x14ac:dyDescent="0.2">
      <c r="A2" s="135" t="s">
        <v>56</v>
      </c>
      <c r="B2" s="135"/>
      <c r="C2" s="135"/>
      <c r="D2" s="135"/>
      <c r="E2" s="135"/>
      <c r="F2" s="135"/>
      <c r="G2" s="135"/>
      <c r="H2" s="135"/>
      <c r="I2" s="143"/>
      <c r="J2" s="143"/>
      <c r="K2" s="143"/>
      <c r="L2" s="143"/>
      <c r="M2" s="143"/>
      <c r="N2" s="143"/>
      <c r="O2" s="143"/>
      <c r="P2" s="143"/>
      <c r="Q2" s="143"/>
      <c r="R2" s="143"/>
      <c r="S2" s="143"/>
      <c r="T2" s="143"/>
      <c r="U2" s="143"/>
      <c r="V2" s="143"/>
      <c r="W2" s="143"/>
      <c r="X2" s="143"/>
      <c r="Y2" s="143"/>
      <c r="Z2" s="143"/>
      <c r="AA2" s="143"/>
      <c r="AB2" s="143"/>
      <c r="AC2" s="143"/>
      <c r="AE2" s="1" t="s">
        <v>41</v>
      </c>
      <c r="AF2" s="1" t="s">
        <v>45</v>
      </c>
    </row>
    <row r="3" spans="1:32" ht="12.95" customHeight="1" x14ac:dyDescent="0.2">
      <c r="A3" s="135" t="s">
        <v>55</v>
      </c>
      <c r="B3" s="135"/>
      <c r="C3" s="135"/>
      <c r="D3" s="135"/>
      <c r="E3" s="135"/>
      <c r="F3" s="135"/>
      <c r="G3" s="135"/>
      <c r="H3" s="135"/>
      <c r="I3" s="143"/>
      <c r="J3" s="143"/>
      <c r="K3" s="143"/>
      <c r="L3" s="143"/>
      <c r="M3" s="143"/>
      <c r="N3" s="143"/>
      <c r="O3" s="143"/>
      <c r="P3" s="143"/>
      <c r="Q3" s="143"/>
      <c r="R3" s="143"/>
      <c r="S3" s="143"/>
      <c r="T3" s="143"/>
      <c r="U3" s="143"/>
      <c r="V3" s="143"/>
      <c r="W3" s="143"/>
      <c r="X3" s="143"/>
      <c r="Y3" s="143"/>
      <c r="Z3" s="143"/>
      <c r="AA3" s="143"/>
      <c r="AB3" s="143"/>
      <c r="AC3" s="143"/>
      <c r="AF3" s="1">
        <v>0</v>
      </c>
    </row>
    <row r="4" spans="1:32" ht="12.95" customHeight="1" x14ac:dyDescent="0.2">
      <c r="A4" s="135" t="s">
        <v>58</v>
      </c>
      <c r="B4" s="135"/>
      <c r="C4" s="135"/>
      <c r="D4" s="135"/>
      <c r="E4" s="135"/>
      <c r="F4" s="135"/>
      <c r="G4" s="135"/>
      <c r="H4" s="135"/>
      <c r="I4" s="143"/>
      <c r="J4" s="143"/>
      <c r="K4" s="143"/>
      <c r="L4" s="143"/>
      <c r="M4" s="143"/>
      <c r="N4" s="143"/>
      <c r="O4" s="143"/>
      <c r="P4" s="143"/>
      <c r="Q4" s="143"/>
      <c r="R4" s="143"/>
      <c r="S4" s="143"/>
      <c r="T4" s="143"/>
      <c r="U4" s="143"/>
      <c r="V4" s="143"/>
      <c r="W4" s="143"/>
      <c r="X4" s="143"/>
      <c r="Y4" s="143"/>
      <c r="Z4" s="143"/>
      <c r="AA4" s="143"/>
      <c r="AB4" s="143"/>
      <c r="AC4" s="143"/>
      <c r="AE4" s="1" t="s">
        <v>110</v>
      </c>
      <c r="AF4" s="1">
        <v>365</v>
      </c>
    </row>
    <row r="5" spans="1:32" ht="12.95" customHeight="1" x14ac:dyDescent="0.2">
      <c r="A5" s="135" t="s">
        <v>137</v>
      </c>
      <c r="B5" s="135"/>
      <c r="C5" s="135"/>
      <c r="D5" s="135"/>
      <c r="E5" s="135"/>
      <c r="F5" s="135"/>
      <c r="G5" s="135"/>
      <c r="H5" s="135"/>
      <c r="I5" s="141">
        <v>0</v>
      </c>
      <c r="J5" s="141"/>
      <c r="K5" s="141"/>
      <c r="L5" s="141"/>
      <c r="M5" s="141"/>
      <c r="N5" s="141"/>
      <c r="O5" s="141"/>
      <c r="P5" s="141">
        <v>0</v>
      </c>
      <c r="Q5" s="141"/>
      <c r="R5" s="141"/>
      <c r="S5" s="141"/>
      <c r="T5" s="141"/>
      <c r="U5" s="141"/>
      <c r="V5" s="141"/>
      <c r="W5" s="141">
        <v>0</v>
      </c>
      <c r="X5" s="141"/>
      <c r="Y5" s="141"/>
      <c r="Z5" s="141"/>
      <c r="AA5" s="141"/>
      <c r="AB5" s="141"/>
      <c r="AC5" s="141"/>
      <c r="AE5" s="1" t="s">
        <v>42</v>
      </c>
      <c r="AF5" s="1">
        <v>52</v>
      </c>
    </row>
    <row r="6" spans="1:32" ht="12.95" customHeight="1" x14ac:dyDescent="0.2">
      <c r="A6" s="135" t="s">
        <v>118</v>
      </c>
      <c r="B6" s="135"/>
      <c r="C6" s="135"/>
      <c r="D6" s="135"/>
      <c r="E6" s="135"/>
      <c r="F6" s="135"/>
      <c r="G6" s="135"/>
      <c r="H6" s="135"/>
      <c r="I6" s="142">
        <v>0</v>
      </c>
      <c r="J6" s="142"/>
      <c r="K6" s="142"/>
      <c r="L6" s="142"/>
      <c r="M6" s="142"/>
      <c r="N6" s="142"/>
      <c r="O6" s="142"/>
      <c r="P6" s="142">
        <v>0</v>
      </c>
      <c r="Q6" s="142"/>
      <c r="R6" s="142"/>
      <c r="S6" s="142"/>
      <c r="T6" s="142"/>
      <c r="U6" s="142"/>
      <c r="V6" s="142"/>
      <c r="W6" s="142">
        <v>0</v>
      </c>
      <c r="X6" s="142"/>
      <c r="Y6" s="142"/>
      <c r="Z6" s="142"/>
      <c r="AA6" s="142"/>
      <c r="AB6" s="142"/>
      <c r="AC6" s="142"/>
      <c r="AE6" s="1" t="s">
        <v>44</v>
      </c>
      <c r="AF6" s="1">
        <v>26</v>
      </c>
    </row>
    <row r="7" spans="1:32" ht="12.95" customHeight="1" x14ac:dyDescent="0.2">
      <c r="A7" s="135" t="s">
        <v>126</v>
      </c>
      <c r="B7" s="135"/>
      <c r="C7" s="135"/>
      <c r="D7" s="135"/>
      <c r="E7" s="135"/>
      <c r="F7" s="135"/>
      <c r="G7" s="135"/>
      <c r="H7" s="135"/>
      <c r="I7" s="142">
        <v>0</v>
      </c>
      <c r="J7" s="142"/>
      <c r="K7" s="142"/>
      <c r="L7" s="142"/>
      <c r="M7" s="142"/>
      <c r="N7" s="142"/>
      <c r="O7" s="142"/>
      <c r="P7" s="142">
        <v>0</v>
      </c>
      <c r="Q7" s="142"/>
      <c r="R7" s="142"/>
      <c r="S7" s="142"/>
      <c r="T7" s="142"/>
      <c r="U7" s="142"/>
      <c r="V7" s="142"/>
      <c r="W7" s="142">
        <v>0</v>
      </c>
      <c r="X7" s="142"/>
      <c r="Y7" s="142"/>
      <c r="Z7" s="142"/>
      <c r="AA7" s="142"/>
      <c r="AB7" s="142"/>
      <c r="AC7" s="142"/>
      <c r="AE7" s="1" t="s">
        <v>193</v>
      </c>
      <c r="AF7" s="1">
        <v>24</v>
      </c>
    </row>
    <row r="8" spans="1:32" ht="12.95" customHeight="1" x14ac:dyDescent="0.2">
      <c r="A8" s="135" t="s">
        <v>197</v>
      </c>
      <c r="B8" s="135"/>
      <c r="C8" s="135"/>
      <c r="D8" s="135"/>
      <c r="E8" s="135"/>
      <c r="F8" s="135"/>
      <c r="G8" s="135"/>
      <c r="H8" s="135"/>
      <c r="I8" s="142">
        <v>0</v>
      </c>
      <c r="J8" s="142"/>
      <c r="K8" s="142"/>
      <c r="L8" s="142"/>
      <c r="M8" s="142"/>
      <c r="N8" s="142"/>
      <c r="O8" s="142"/>
      <c r="P8" s="142">
        <v>0</v>
      </c>
      <c r="Q8" s="142"/>
      <c r="R8" s="142"/>
      <c r="S8" s="142"/>
      <c r="T8" s="142"/>
      <c r="U8" s="142"/>
      <c r="V8" s="142"/>
      <c r="W8" s="142">
        <v>0</v>
      </c>
      <c r="X8" s="142"/>
      <c r="Y8" s="142"/>
      <c r="Z8" s="142"/>
      <c r="AA8" s="142"/>
      <c r="AB8" s="142"/>
      <c r="AC8" s="142"/>
      <c r="AE8" s="1" t="s">
        <v>43</v>
      </c>
      <c r="AF8" s="1">
        <v>12</v>
      </c>
    </row>
    <row r="9" spans="1:32" ht="12.95" customHeight="1" x14ac:dyDescent="0.2">
      <c r="A9" s="135" t="s">
        <v>59</v>
      </c>
      <c r="B9" s="135"/>
      <c r="C9" s="135"/>
      <c r="D9" s="135"/>
      <c r="E9" s="135"/>
      <c r="F9" s="135"/>
      <c r="G9" s="135"/>
      <c r="H9" s="135"/>
      <c r="I9" s="136">
        <f>IF(I4=0,0,VLOOKUP(I4,Table_Line_5_Pay_Period[],2,FALSE))</f>
        <v>0</v>
      </c>
      <c r="J9" s="136"/>
      <c r="K9" s="136"/>
      <c r="L9" s="136"/>
      <c r="M9" s="136"/>
      <c r="N9" s="136"/>
      <c r="O9" s="136"/>
      <c r="P9" s="136">
        <f>IF(P4=0,0,VLOOKUP(P4,Table_Line_5_Pay_Period[],2,FALSE))</f>
        <v>0</v>
      </c>
      <c r="Q9" s="136"/>
      <c r="R9" s="136"/>
      <c r="S9" s="136"/>
      <c r="T9" s="136"/>
      <c r="U9" s="136"/>
      <c r="V9" s="136"/>
      <c r="W9" s="136">
        <f>IF(W4=0,0,VLOOKUP(W4,Table_Line_5_Pay_Period[],2,FALSE))</f>
        <v>0</v>
      </c>
      <c r="X9" s="136"/>
      <c r="Y9" s="136"/>
      <c r="Z9" s="136"/>
      <c r="AA9" s="136"/>
      <c r="AB9" s="136"/>
      <c r="AC9" s="136"/>
      <c r="AE9" s="1" t="s">
        <v>80</v>
      </c>
      <c r="AF9" s="1">
        <v>4</v>
      </c>
    </row>
    <row r="10" spans="1:32" ht="12.95" customHeight="1" x14ac:dyDescent="0.2">
      <c r="A10" s="133" t="s">
        <v>47</v>
      </c>
      <c r="B10" s="133"/>
      <c r="C10" s="133"/>
      <c r="D10" s="133"/>
      <c r="E10" s="133"/>
      <c r="F10" s="133"/>
      <c r="G10" s="133"/>
      <c r="H10" s="133"/>
      <c r="I10" s="134">
        <f>IF(AND(I4="Other",I5=0),0,SUM(IF(I4=0,0,IF(AND(I4="Other",I5&gt;0),(I6+I7)*I5,(I6+I7)*I9))+I8))</f>
        <v>0</v>
      </c>
      <c r="J10" s="134"/>
      <c r="K10" s="134"/>
      <c r="L10" s="134"/>
      <c r="M10" s="134"/>
      <c r="N10" s="134"/>
      <c r="O10" s="134"/>
      <c r="P10" s="134">
        <f t="shared" ref="P10" si="0">IF(AND(P4="Other",P5=0),0,SUM(IF(P4=0,0,IF(AND(P4="Other",P5&gt;0),(P6+P7)*P5,(P6+P7)*P9))+P8))</f>
        <v>0</v>
      </c>
      <c r="Q10" s="134"/>
      <c r="R10" s="134"/>
      <c r="S10" s="134"/>
      <c r="T10" s="134"/>
      <c r="U10" s="134"/>
      <c r="V10" s="134"/>
      <c r="W10" s="134">
        <f t="shared" ref="W10" si="1">IF(AND(W4="Other",W5=0),0,SUM(IF(W4=0,0,IF(AND(W4="Other",W5&gt;0),(W6+W7)*W5,(W6+W7)*W9))+W8))</f>
        <v>0</v>
      </c>
      <c r="X10" s="134"/>
      <c r="Y10" s="134"/>
      <c r="Z10" s="134"/>
      <c r="AA10" s="134"/>
      <c r="AB10" s="134"/>
      <c r="AC10" s="134"/>
      <c r="AD10" s="2">
        <f>SUM(I10:AC10)</f>
        <v>0</v>
      </c>
      <c r="AE10" s="1" t="s">
        <v>81</v>
      </c>
      <c r="AF10" s="1">
        <v>2</v>
      </c>
    </row>
    <row r="11" spans="1:32" ht="12.95" customHeight="1" x14ac:dyDescent="0.2">
      <c r="AE11" s="1" t="s">
        <v>82</v>
      </c>
      <c r="AF11" s="1">
        <v>1</v>
      </c>
    </row>
    <row r="12" spans="1:32" ht="12.95" customHeight="1" x14ac:dyDescent="0.2">
      <c r="A12" s="145" t="s">
        <v>116</v>
      </c>
      <c r="B12" s="145"/>
      <c r="C12" s="145"/>
      <c r="D12" s="145"/>
      <c r="E12" s="145"/>
      <c r="F12" s="145"/>
      <c r="G12" s="145"/>
      <c r="H12" s="145"/>
      <c r="I12" s="144" t="s">
        <v>46</v>
      </c>
      <c r="J12" s="144"/>
      <c r="K12" s="144"/>
      <c r="L12" s="144"/>
      <c r="M12" s="144"/>
      <c r="N12" s="144"/>
      <c r="O12" s="144"/>
      <c r="P12" s="144" t="s">
        <v>60</v>
      </c>
      <c r="Q12" s="144"/>
      <c r="R12" s="144"/>
      <c r="S12" s="144"/>
      <c r="T12" s="144"/>
      <c r="U12" s="144"/>
      <c r="V12" s="144"/>
      <c r="W12" s="144" t="s">
        <v>67</v>
      </c>
      <c r="X12" s="144"/>
      <c r="Y12" s="144"/>
      <c r="Z12" s="144"/>
      <c r="AA12" s="144"/>
      <c r="AB12" s="144"/>
      <c r="AC12" s="144"/>
      <c r="AE12" s="1" t="s">
        <v>91</v>
      </c>
      <c r="AF12" s="1">
        <v>0</v>
      </c>
    </row>
    <row r="13" spans="1:32" ht="12.95" customHeight="1" x14ac:dyDescent="0.2">
      <c r="A13" s="135" t="s">
        <v>56</v>
      </c>
      <c r="B13" s="135"/>
      <c r="C13" s="135"/>
      <c r="D13" s="135"/>
      <c r="E13" s="135"/>
      <c r="F13" s="135"/>
      <c r="G13" s="135"/>
      <c r="H13" s="135"/>
      <c r="I13" s="143"/>
      <c r="J13" s="143"/>
      <c r="K13" s="143"/>
      <c r="L13" s="143"/>
      <c r="M13" s="143"/>
      <c r="N13" s="143"/>
      <c r="O13" s="143"/>
      <c r="P13" s="143"/>
      <c r="Q13" s="143"/>
      <c r="R13" s="143"/>
      <c r="S13" s="143"/>
      <c r="T13" s="143"/>
      <c r="U13" s="143"/>
      <c r="V13" s="143"/>
      <c r="W13" s="143"/>
      <c r="X13" s="143"/>
      <c r="Y13" s="143"/>
      <c r="Z13" s="143"/>
      <c r="AA13" s="143"/>
      <c r="AB13" s="143"/>
      <c r="AC13" s="143"/>
    </row>
    <row r="14" spans="1:32" ht="12.95" customHeight="1" x14ac:dyDescent="0.2">
      <c r="A14" s="135" t="s">
        <v>55</v>
      </c>
      <c r="B14" s="135"/>
      <c r="C14" s="135"/>
      <c r="D14" s="135"/>
      <c r="E14" s="135"/>
      <c r="F14" s="135"/>
      <c r="G14" s="135"/>
      <c r="H14" s="135"/>
      <c r="I14" s="143"/>
      <c r="J14" s="143"/>
      <c r="K14" s="143"/>
      <c r="L14" s="143"/>
      <c r="M14" s="143"/>
      <c r="N14" s="143"/>
      <c r="O14" s="143"/>
      <c r="P14" s="143"/>
      <c r="Q14" s="143"/>
      <c r="R14" s="143"/>
      <c r="S14" s="143"/>
      <c r="T14" s="143"/>
      <c r="U14" s="143"/>
      <c r="V14" s="143"/>
      <c r="W14" s="143"/>
      <c r="X14" s="143"/>
      <c r="Y14" s="143"/>
      <c r="Z14" s="143"/>
      <c r="AA14" s="143"/>
      <c r="AB14" s="143"/>
      <c r="AC14" s="143"/>
    </row>
    <row r="15" spans="1:32" ht="12.95" customHeight="1" x14ac:dyDescent="0.2">
      <c r="A15" s="135" t="s">
        <v>58</v>
      </c>
      <c r="B15" s="135"/>
      <c r="C15" s="135"/>
      <c r="D15" s="135"/>
      <c r="E15" s="135"/>
      <c r="F15" s="135"/>
      <c r="G15" s="135"/>
      <c r="H15" s="135"/>
      <c r="I15" s="143"/>
      <c r="J15" s="143"/>
      <c r="K15" s="143"/>
      <c r="L15" s="143"/>
      <c r="M15" s="143"/>
      <c r="N15" s="143"/>
      <c r="O15" s="143"/>
      <c r="P15" s="143"/>
      <c r="Q15" s="143"/>
      <c r="R15" s="143"/>
      <c r="S15" s="143"/>
      <c r="T15" s="143"/>
      <c r="U15" s="143"/>
      <c r="V15" s="143"/>
      <c r="W15" s="143"/>
      <c r="X15" s="143"/>
      <c r="Y15" s="143"/>
      <c r="Z15" s="143"/>
      <c r="AA15" s="143"/>
      <c r="AB15" s="143"/>
      <c r="AC15" s="143"/>
    </row>
    <row r="16" spans="1:32" ht="12.95" customHeight="1" x14ac:dyDescent="0.2">
      <c r="A16" s="135" t="s">
        <v>137</v>
      </c>
      <c r="B16" s="135"/>
      <c r="C16" s="135"/>
      <c r="D16" s="135"/>
      <c r="E16" s="135"/>
      <c r="F16" s="135"/>
      <c r="G16" s="135"/>
      <c r="H16" s="135"/>
      <c r="I16" s="141">
        <v>0</v>
      </c>
      <c r="J16" s="141"/>
      <c r="K16" s="141"/>
      <c r="L16" s="141"/>
      <c r="M16" s="141"/>
      <c r="N16" s="141"/>
      <c r="O16" s="141"/>
      <c r="P16" s="141">
        <v>0</v>
      </c>
      <c r="Q16" s="141"/>
      <c r="R16" s="141"/>
      <c r="S16" s="141"/>
      <c r="T16" s="141"/>
      <c r="U16" s="141"/>
      <c r="V16" s="141"/>
      <c r="W16" s="141">
        <v>0</v>
      </c>
      <c r="X16" s="141"/>
      <c r="Y16" s="141"/>
      <c r="Z16" s="141"/>
      <c r="AA16" s="141"/>
      <c r="AB16" s="141"/>
      <c r="AC16" s="141"/>
    </row>
    <row r="17" spans="1:30" ht="12.95" customHeight="1" x14ac:dyDescent="0.2">
      <c r="A17" s="135" t="s">
        <v>118</v>
      </c>
      <c r="B17" s="135"/>
      <c r="C17" s="135"/>
      <c r="D17" s="135"/>
      <c r="E17" s="135"/>
      <c r="F17" s="135"/>
      <c r="G17" s="135"/>
      <c r="H17" s="135"/>
      <c r="I17" s="142">
        <v>0</v>
      </c>
      <c r="J17" s="142"/>
      <c r="K17" s="142"/>
      <c r="L17" s="142"/>
      <c r="M17" s="142"/>
      <c r="N17" s="142"/>
      <c r="O17" s="142"/>
      <c r="P17" s="142">
        <v>0</v>
      </c>
      <c r="Q17" s="142"/>
      <c r="R17" s="142"/>
      <c r="S17" s="142"/>
      <c r="T17" s="142"/>
      <c r="U17" s="142"/>
      <c r="V17" s="142"/>
      <c r="W17" s="142">
        <v>0</v>
      </c>
      <c r="X17" s="142"/>
      <c r="Y17" s="142"/>
      <c r="Z17" s="142"/>
      <c r="AA17" s="142"/>
      <c r="AB17" s="142"/>
      <c r="AC17" s="142"/>
    </row>
    <row r="18" spans="1:30" ht="12.95" customHeight="1" x14ac:dyDescent="0.2">
      <c r="A18" s="135" t="s">
        <v>126</v>
      </c>
      <c r="B18" s="135"/>
      <c r="C18" s="135"/>
      <c r="D18" s="135"/>
      <c r="E18" s="135"/>
      <c r="F18" s="135"/>
      <c r="G18" s="135"/>
      <c r="H18" s="135"/>
      <c r="I18" s="142">
        <v>0</v>
      </c>
      <c r="J18" s="142"/>
      <c r="K18" s="142"/>
      <c r="L18" s="142"/>
      <c r="M18" s="142"/>
      <c r="N18" s="142"/>
      <c r="O18" s="142"/>
      <c r="P18" s="142">
        <v>0</v>
      </c>
      <c r="Q18" s="142"/>
      <c r="R18" s="142"/>
      <c r="S18" s="142"/>
      <c r="T18" s="142"/>
      <c r="U18" s="142"/>
      <c r="V18" s="142"/>
      <c r="W18" s="142">
        <v>0</v>
      </c>
      <c r="X18" s="142"/>
      <c r="Y18" s="142"/>
      <c r="Z18" s="142"/>
      <c r="AA18" s="142"/>
      <c r="AB18" s="142"/>
      <c r="AC18" s="142"/>
    </row>
    <row r="19" spans="1:30" ht="12.95" customHeight="1" x14ac:dyDescent="0.2">
      <c r="A19" s="135" t="s">
        <v>197</v>
      </c>
      <c r="B19" s="135"/>
      <c r="C19" s="135"/>
      <c r="D19" s="135"/>
      <c r="E19" s="135"/>
      <c r="F19" s="135"/>
      <c r="G19" s="135"/>
      <c r="H19" s="135"/>
      <c r="I19" s="142">
        <v>0</v>
      </c>
      <c r="J19" s="142"/>
      <c r="K19" s="142"/>
      <c r="L19" s="142"/>
      <c r="M19" s="142"/>
      <c r="N19" s="142"/>
      <c r="O19" s="142"/>
      <c r="P19" s="142">
        <v>0</v>
      </c>
      <c r="Q19" s="142"/>
      <c r="R19" s="142"/>
      <c r="S19" s="142"/>
      <c r="T19" s="142"/>
      <c r="U19" s="142"/>
      <c r="V19" s="142"/>
      <c r="W19" s="142">
        <v>0</v>
      </c>
      <c r="X19" s="142"/>
      <c r="Y19" s="142"/>
      <c r="Z19" s="142"/>
      <c r="AA19" s="142"/>
      <c r="AB19" s="142"/>
      <c r="AC19" s="142"/>
    </row>
    <row r="20" spans="1:30" ht="12.95" customHeight="1" x14ac:dyDescent="0.2">
      <c r="A20" s="135" t="s">
        <v>59</v>
      </c>
      <c r="B20" s="135"/>
      <c r="C20" s="135"/>
      <c r="D20" s="135"/>
      <c r="E20" s="135"/>
      <c r="F20" s="135"/>
      <c r="G20" s="135"/>
      <c r="H20" s="135"/>
      <c r="I20" s="136">
        <f>IF(I15=0,0,VLOOKUP(I15,Table_Line_5_Pay_Period[],2,FALSE))</f>
        <v>0</v>
      </c>
      <c r="J20" s="136"/>
      <c r="K20" s="136"/>
      <c r="L20" s="136"/>
      <c r="M20" s="136"/>
      <c r="N20" s="136"/>
      <c r="O20" s="136"/>
      <c r="P20" s="136">
        <f>IF(P15=0,0,VLOOKUP(P15,Table_Line_5_Pay_Period[],2,FALSE))</f>
        <v>0</v>
      </c>
      <c r="Q20" s="136"/>
      <c r="R20" s="136"/>
      <c r="S20" s="136"/>
      <c r="T20" s="136"/>
      <c r="U20" s="136"/>
      <c r="V20" s="136"/>
      <c r="W20" s="136">
        <f>IF(W15=0,0,VLOOKUP(W15,Table_Line_5_Pay_Period[],2,FALSE))</f>
        <v>0</v>
      </c>
      <c r="X20" s="136"/>
      <c r="Y20" s="136"/>
      <c r="Z20" s="136"/>
      <c r="AA20" s="136"/>
      <c r="AB20" s="136"/>
      <c r="AC20" s="136"/>
    </row>
    <row r="21" spans="1:30" ht="12.95" customHeight="1" x14ac:dyDescent="0.2">
      <c r="A21" s="133" t="s">
        <v>47</v>
      </c>
      <c r="B21" s="133"/>
      <c r="C21" s="133"/>
      <c r="D21" s="133"/>
      <c r="E21" s="133"/>
      <c r="F21" s="133"/>
      <c r="G21" s="133"/>
      <c r="H21" s="133"/>
      <c r="I21" s="134">
        <f>IF(AND(I15="Other",I16=0),0,SUM(IF(I15=0,0,IF(AND(I15="Other",I16&gt;0),(I17+I18)*I16,(I17+I18)*I20))+I19))</f>
        <v>0</v>
      </c>
      <c r="J21" s="134"/>
      <c r="K21" s="134"/>
      <c r="L21" s="134"/>
      <c r="M21" s="134"/>
      <c r="N21" s="134"/>
      <c r="O21" s="134"/>
      <c r="P21" s="134">
        <f t="shared" ref="P21" si="2">IF(AND(P15="Other",P16=0),0,SUM(IF(P15=0,0,IF(AND(P15="Other",P16&gt;0),(P17+P18)*P16,(P17+P18)*P20))+P19))</f>
        <v>0</v>
      </c>
      <c r="Q21" s="134"/>
      <c r="R21" s="134"/>
      <c r="S21" s="134"/>
      <c r="T21" s="134"/>
      <c r="U21" s="134"/>
      <c r="V21" s="134"/>
      <c r="W21" s="134">
        <f t="shared" ref="W21" si="3">IF(AND(W15="Other",W16=0),0,SUM(IF(W15=0,0,IF(AND(W15="Other",W16&gt;0),(W17+W18)*W16,(W17+W18)*W20))+W19))</f>
        <v>0</v>
      </c>
      <c r="X21" s="134"/>
      <c r="Y21" s="134"/>
      <c r="Z21" s="134"/>
      <c r="AA21" s="134"/>
      <c r="AB21" s="134"/>
      <c r="AC21" s="134"/>
      <c r="AD21" s="3">
        <f>SUM(I21:AC21)</f>
        <v>0</v>
      </c>
    </row>
    <row r="22" spans="1:30" ht="12.95" customHeight="1" x14ac:dyDescent="0.2">
      <c r="AD22" s="2">
        <f>SUM(AD10+AD21)+'Manual Override'!AM9</f>
        <v>0</v>
      </c>
    </row>
  </sheetData>
  <sheetProtection algorithmName="SHA-512" hashValue="16/YwbILkjJ0ZfGIQx2zatwkT0p/vML5B329OyCvzwDVWpmJp9iKyCMUlFFKIxRZXnAnY4SSQTRIFYCFb7tFcA==" saltValue="ipBTQ8TTU7SbyqjDMPjkXA==" spinCount="100000" sheet="1" selectLockedCells="1"/>
  <mergeCells count="80">
    <mergeCell ref="A1:H1"/>
    <mergeCell ref="I1:O1"/>
    <mergeCell ref="P1:V1"/>
    <mergeCell ref="W1:AC1"/>
    <mergeCell ref="A2:H2"/>
    <mergeCell ref="I2:O2"/>
    <mergeCell ref="P2:V2"/>
    <mergeCell ref="W2:AC2"/>
    <mergeCell ref="A3:H3"/>
    <mergeCell ref="I3:O3"/>
    <mergeCell ref="P3:V3"/>
    <mergeCell ref="W3:AC3"/>
    <mergeCell ref="A4:H4"/>
    <mergeCell ref="I4:O4"/>
    <mergeCell ref="P4:V4"/>
    <mergeCell ref="W4:AC4"/>
    <mergeCell ref="A5:H5"/>
    <mergeCell ref="I5:O5"/>
    <mergeCell ref="P5:V5"/>
    <mergeCell ref="W5:AC5"/>
    <mergeCell ref="A6:H6"/>
    <mergeCell ref="I6:O6"/>
    <mergeCell ref="P6:V6"/>
    <mergeCell ref="W6:AC6"/>
    <mergeCell ref="A10:H10"/>
    <mergeCell ref="I10:O10"/>
    <mergeCell ref="P10:V10"/>
    <mergeCell ref="W10:AC10"/>
    <mergeCell ref="A7:H7"/>
    <mergeCell ref="I7:O7"/>
    <mergeCell ref="P7:V7"/>
    <mergeCell ref="W7:AC7"/>
    <mergeCell ref="A8:H8"/>
    <mergeCell ref="I8:O8"/>
    <mergeCell ref="P8:V8"/>
    <mergeCell ref="W8:AC8"/>
    <mergeCell ref="A9:H9"/>
    <mergeCell ref="I9:O9"/>
    <mergeCell ref="P9:V9"/>
    <mergeCell ref="W9:AC9"/>
    <mergeCell ref="A12:H12"/>
    <mergeCell ref="I12:O12"/>
    <mergeCell ref="P12:V12"/>
    <mergeCell ref="W12:AC12"/>
    <mergeCell ref="A13:H13"/>
    <mergeCell ref="I13:O13"/>
    <mergeCell ref="P13:V13"/>
    <mergeCell ref="W13:AC13"/>
    <mergeCell ref="A14:H14"/>
    <mergeCell ref="I14:O14"/>
    <mergeCell ref="P14:V14"/>
    <mergeCell ref="W14:AC14"/>
    <mergeCell ref="A15:H15"/>
    <mergeCell ref="I15:O15"/>
    <mergeCell ref="P15:V15"/>
    <mergeCell ref="W15:AC15"/>
    <mergeCell ref="A16:H16"/>
    <mergeCell ref="I16:O16"/>
    <mergeCell ref="P16:V16"/>
    <mergeCell ref="W16:AC16"/>
    <mergeCell ref="A17:H17"/>
    <mergeCell ref="I17:O17"/>
    <mergeCell ref="P17:V17"/>
    <mergeCell ref="W17:AC17"/>
    <mergeCell ref="A18:H18"/>
    <mergeCell ref="I18:O18"/>
    <mergeCell ref="P18:V18"/>
    <mergeCell ref="W18:AC18"/>
    <mergeCell ref="A19:H19"/>
    <mergeCell ref="I19:O19"/>
    <mergeCell ref="P19:V19"/>
    <mergeCell ref="W19:AC19"/>
    <mergeCell ref="A20:H20"/>
    <mergeCell ref="I20:O20"/>
    <mergeCell ref="P20:V20"/>
    <mergeCell ref="W20:AC20"/>
    <mergeCell ref="A21:H21"/>
    <mergeCell ref="I21:O21"/>
    <mergeCell ref="P21:V21"/>
    <mergeCell ref="W21:AC21"/>
  </mergeCells>
  <conditionalFormatting sqref="I5:O5">
    <cfRule type="expression" dxfId="52" priority="170">
      <formula>$I$4=$AE$12</formula>
    </cfRule>
  </conditionalFormatting>
  <conditionalFormatting sqref="P5:V5">
    <cfRule type="expression" dxfId="51" priority="171">
      <formula>$P$4=$AE$12</formula>
    </cfRule>
  </conditionalFormatting>
  <conditionalFormatting sqref="W5:AC5">
    <cfRule type="expression" dxfId="50" priority="172">
      <formula>$W$4=$AE$12</formula>
    </cfRule>
  </conditionalFormatting>
  <conditionalFormatting sqref="I16:O16">
    <cfRule type="expression" dxfId="49" priority="3">
      <formula>$I$15=$AE$12</formula>
    </cfRule>
  </conditionalFormatting>
  <conditionalFormatting sqref="P16:V16">
    <cfRule type="expression" dxfId="48" priority="2">
      <formula>$P$15=$AE$12</formula>
    </cfRule>
  </conditionalFormatting>
  <conditionalFormatting sqref="W16:AC16">
    <cfRule type="expression" dxfId="47" priority="1">
      <formula>$W$15=$AE$12</formula>
    </cfRule>
  </conditionalFormatting>
  <dataValidations count="2">
    <dataValidation type="list" allowBlank="1" showInputMessage="1" showErrorMessage="1" sqref="I4:AC4 I15:AC15">
      <formula1>Line_6_Pay_Period</formula1>
    </dataValidation>
    <dataValidation type="custom" showInputMessage="1" showErrorMessage="1" errorTitle="For &quot;Other&quot; Only" error="You may only enter data in this cell if pay frequency has been set to &quot;Other.&quot;" promptTitle="For &quot;Other&quot; Only" prompt="Enter data in this cell if pay frequency has been set to &quot;Other.&quot;" sqref="I5:AC5 I16:AC16">
      <formula1>I4="Other"</formula1>
    </dataValidation>
  </dataValidations>
  <printOptions horizontalCentered="1"/>
  <pageMargins left="0.25" right="0.25" top="0.5" bottom="0.25" header="0.3" footer="0.25"/>
  <pageSetup fitToWidth="0" fitToHeight="0" orientation="landscape" r:id="rId1"/>
  <headerFooter>
    <oddHeader>&amp;C&amp;"-,Bold"&amp;K01+014Line 6</oddHeader>
  </headerFooter>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AM40"/>
  <sheetViews>
    <sheetView showGridLines="0" showRowColHeaders="0" showRuler="0" zoomScaleNormal="100" workbookViewId="0">
      <selection activeCell="I2" sqref="I2:O2"/>
    </sheetView>
  </sheetViews>
  <sheetFormatPr defaultColWidth="9.140625" defaultRowHeight="12.95" customHeight="1" x14ac:dyDescent="0.2"/>
  <cols>
    <col min="1" max="7" width="3.7109375" style="1" customWidth="1"/>
    <col min="8" max="8" width="5.5703125" style="1" customWidth="1"/>
    <col min="9" max="36" width="3.42578125" style="1" customWidth="1"/>
    <col min="37" max="37" width="12.7109375" style="1" hidden="1" customWidth="1"/>
    <col min="38" max="38" width="10.5703125" style="1" hidden="1" customWidth="1"/>
    <col min="39" max="39" width="10.140625" style="1" hidden="1" customWidth="1"/>
    <col min="40" max="40" width="12.7109375" style="1" customWidth="1"/>
    <col min="41" max="16384" width="9.140625" style="1"/>
  </cols>
  <sheetData>
    <row r="1" spans="1:39" ht="12.95" customHeight="1" x14ac:dyDescent="0.2">
      <c r="A1" s="145" t="s">
        <v>93</v>
      </c>
      <c r="B1" s="145"/>
      <c r="C1" s="145"/>
      <c r="D1" s="145"/>
      <c r="E1" s="145"/>
      <c r="F1" s="145"/>
      <c r="G1" s="145"/>
      <c r="H1" s="145"/>
      <c r="I1" s="144" t="s">
        <v>46</v>
      </c>
      <c r="J1" s="144"/>
      <c r="K1" s="144"/>
      <c r="L1" s="144"/>
      <c r="M1" s="144"/>
      <c r="N1" s="144"/>
      <c r="O1" s="144"/>
      <c r="P1" s="144" t="s">
        <v>60</v>
      </c>
      <c r="Q1" s="144"/>
      <c r="R1" s="144"/>
      <c r="S1" s="144"/>
      <c r="T1" s="144"/>
      <c r="U1" s="144"/>
      <c r="V1" s="144"/>
      <c r="W1" s="144" t="s">
        <v>67</v>
      </c>
      <c r="X1" s="144"/>
      <c r="Y1" s="144"/>
      <c r="Z1" s="144"/>
      <c r="AA1" s="144"/>
      <c r="AB1" s="144"/>
      <c r="AC1" s="144"/>
      <c r="AD1" s="144" t="s">
        <v>68</v>
      </c>
      <c r="AE1" s="144"/>
      <c r="AF1" s="144"/>
      <c r="AG1" s="144"/>
      <c r="AH1" s="144"/>
      <c r="AI1" s="144"/>
      <c r="AJ1" s="144"/>
      <c r="AK1" s="8"/>
      <c r="AL1" s="8"/>
      <c r="AM1" s="8"/>
    </row>
    <row r="2" spans="1:39" ht="12.95" customHeight="1" x14ac:dyDescent="0.2">
      <c r="A2" s="135" t="s">
        <v>56</v>
      </c>
      <c r="B2" s="135"/>
      <c r="C2" s="135"/>
      <c r="D2" s="135"/>
      <c r="E2" s="135"/>
      <c r="F2" s="135"/>
      <c r="G2" s="135"/>
      <c r="H2" s="135"/>
      <c r="I2" s="143"/>
      <c r="J2" s="143"/>
      <c r="K2" s="143"/>
      <c r="L2" s="143"/>
      <c r="M2" s="143"/>
      <c r="N2" s="143"/>
      <c r="O2" s="143"/>
      <c r="P2" s="143"/>
      <c r="Q2" s="143"/>
      <c r="R2" s="143"/>
      <c r="S2" s="143"/>
      <c r="T2" s="143"/>
      <c r="U2" s="143"/>
      <c r="V2" s="143"/>
      <c r="W2" s="143"/>
      <c r="X2" s="143"/>
      <c r="Y2" s="143"/>
      <c r="Z2" s="143"/>
      <c r="AA2" s="143"/>
      <c r="AB2" s="143"/>
      <c r="AC2" s="143"/>
      <c r="AD2" s="143"/>
      <c r="AE2" s="143"/>
      <c r="AF2" s="143"/>
      <c r="AG2" s="143"/>
      <c r="AH2" s="143"/>
      <c r="AI2" s="143"/>
      <c r="AJ2" s="143"/>
      <c r="AK2" s="8"/>
      <c r="AL2" s="8" t="s">
        <v>41</v>
      </c>
      <c r="AM2" s="8" t="s">
        <v>45</v>
      </c>
    </row>
    <row r="3" spans="1:39" ht="12.95" customHeight="1" x14ac:dyDescent="0.2">
      <c r="A3" s="135" t="s">
        <v>55</v>
      </c>
      <c r="B3" s="135"/>
      <c r="C3" s="135"/>
      <c r="D3" s="135"/>
      <c r="E3" s="135"/>
      <c r="F3" s="135"/>
      <c r="G3" s="135"/>
      <c r="H3" s="135"/>
      <c r="I3" s="143"/>
      <c r="J3" s="143"/>
      <c r="K3" s="143"/>
      <c r="L3" s="143"/>
      <c r="M3" s="143"/>
      <c r="N3" s="143"/>
      <c r="O3" s="143"/>
      <c r="P3" s="143"/>
      <c r="Q3" s="143"/>
      <c r="R3" s="143"/>
      <c r="S3" s="143"/>
      <c r="T3" s="143"/>
      <c r="U3" s="143"/>
      <c r="V3" s="143"/>
      <c r="W3" s="143"/>
      <c r="X3" s="143"/>
      <c r="Y3" s="143"/>
      <c r="Z3" s="143"/>
      <c r="AA3" s="143"/>
      <c r="AB3" s="143"/>
      <c r="AC3" s="143"/>
      <c r="AD3" s="143"/>
      <c r="AE3" s="143"/>
      <c r="AF3" s="143"/>
      <c r="AG3" s="143"/>
      <c r="AH3" s="143"/>
      <c r="AI3" s="143"/>
      <c r="AJ3" s="143"/>
      <c r="AK3" s="8"/>
      <c r="AL3" s="8"/>
      <c r="AM3" s="8">
        <v>0</v>
      </c>
    </row>
    <row r="4" spans="1:39" ht="12.95" customHeight="1" x14ac:dyDescent="0.2">
      <c r="A4" s="135" t="s">
        <v>58</v>
      </c>
      <c r="B4" s="135"/>
      <c r="C4" s="135"/>
      <c r="D4" s="135"/>
      <c r="E4" s="135"/>
      <c r="F4" s="135"/>
      <c r="G4" s="135"/>
      <c r="H4" s="135"/>
      <c r="I4" s="143"/>
      <c r="J4" s="143"/>
      <c r="K4" s="143"/>
      <c r="L4" s="143"/>
      <c r="M4" s="143"/>
      <c r="N4" s="143"/>
      <c r="O4" s="143"/>
      <c r="P4" s="143"/>
      <c r="Q4" s="143"/>
      <c r="R4" s="143"/>
      <c r="S4" s="143"/>
      <c r="T4" s="143"/>
      <c r="U4" s="143"/>
      <c r="V4" s="143"/>
      <c r="W4" s="143"/>
      <c r="X4" s="143"/>
      <c r="Y4" s="143"/>
      <c r="Z4" s="143"/>
      <c r="AA4" s="143"/>
      <c r="AB4" s="143"/>
      <c r="AC4" s="143"/>
      <c r="AD4" s="143"/>
      <c r="AE4" s="143"/>
      <c r="AF4" s="143"/>
      <c r="AG4" s="143"/>
      <c r="AH4" s="143"/>
      <c r="AI4" s="143"/>
      <c r="AJ4" s="143"/>
      <c r="AK4" s="8"/>
      <c r="AL4" s="8" t="s">
        <v>110</v>
      </c>
      <c r="AM4" s="8">
        <v>365</v>
      </c>
    </row>
    <row r="5" spans="1:39" ht="12.95" customHeight="1" x14ac:dyDescent="0.2">
      <c r="A5" s="135" t="s">
        <v>137</v>
      </c>
      <c r="B5" s="135"/>
      <c r="C5" s="135"/>
      <c r="D5" s="135"/>
      <c r="E5" s="135"/>
      <c r="F5" s="135"/>
      <c r="G5" s="135"/>
      <c r="H5" s="135"/>
      <c r="I5" s="141">
        <v>0</v>
      </c>
      <c r="J5" s="141"/>
      <c r="K5" s="141"/>
      <c r="L5" s="141"/>
      <c r="M5" s="141"/>
      <c r="N5" s="141"/>
      <c r="O5" s="141"/>
      <c r="P5" s="141">
        <v>0</v>
      </c>
      <c r="Q5" s="141"/>
      <c r="R5" s="141"/>
      <c r="S5" s="141"/>
      <c r="T5" s="141"/>
      <c r="U5" s="141"/>
      <c r="V5" s="141"/>
      <c r="W5" s="141">
        <v>0</v>
      </c>
      <c r="X5" s="141"/>
      <c r="Y5" s="141"/>
      <c r="Z5" s="141"/>
      <c r="AA5" s="141"/>
      <c r="AB5" s="141"/>
      <c r="AC5" s="141"/>
      <c r="AD5" s="141">
        <v>0</v>
      </c>
      <c r="AE5" s="141"/>
      <c r="AF5" s="141"/>
      <c r="AG5" s="141"/>
      <c r="AH5" s="141"/>
      <c r="AI5" s="141"/>
      <c r="AJ5" s="141"/>
      <c r="AK5" s="8"/>
      <c r="AL5" s="8" t="s">
        <v>42</v>
      </c>
      <c r="AM5" s="8">
        <v>52</v>
      </c>
    </row>
    <row r="6" spans="1:39" ht="12.95" customHeight="1" x14ac:dyDescent="0.2">
      <c r="A6" s="135" t="s">
        <v>103</v>
      </c>
      <c r="B6" s="135"/>
      <c r="C6" s="135"/>
      <c r="D6" s="135"/>
      <c r="E6" s="135"/>
      <c r="F6" s="135"/>
      <c r="G6" s="135"/>
      <c r="H6" s="135"/>
      <c r="I6" s="142">
        <v>0</v>
      </c>
      <c r="J6" s="142"/>
      <c r="K6" s="142"/>
      <c r="L6" s="142"/>
      <c r="M6" s="142"/>
      <c r="N6" s="142"/>
      <c r="O6" s="142"/>
      <c r="P6" s="142">
        <v>0</v>
      </c>
      <c r="Q6" s="142"/>
      <c r="R6" s="142"/>
      <c r="S6" s="142"/>
      <c r="T6" s="142"/>
      <c r="U6" s="142"/>
      <c r="V6" s="142"/>
      <c r="W6" s="142">
        <v>0</v>
      </c>
      <c r="X6" s="142"/>
      <c r="Y6" s="142"/>
      <c r="Z6" s="142"/>
      <c r="AA6" s="142"/>
      <c r="AB6" s="142"/>
      <c r="AC6" s="142"/>
      <c r="AD6" s="142">
        <v>0</v>
      </c>
      <c r="AE6" s="142"/>
      <c r="AF6" s="142"/>
      <c r="AG6" s="142"/>
      <c r="AH6" s="142"/>
      <c r="AI6" s="142"/>
      <c r="AJ6" s="142"/>
      <c r="AK6" s="8"/>
      <c r="AL6" s="8" t="s">
        <v>44</v>
      </c>
      <c r="AM6" s="8">
        <v>26</v>
      </c>
    </row>
    <row r="7" spans="1:39" ht="12.95" customHeight="1" x14ac:dyDescent="0.2">
      <c r="A7" s="135" t="s">
        <v>197</v>
      </c>
      <c r="B7" s="135"/>
      <c r="C7" s="135"/>
      <c r="D7" s="135"/>
      <c r="E7" s="135"/>
      <c r="F7" s="135"/>
      <c r="G7" s="135"/>
      <c r="H7" s="135"/>
      <c r="I7" s="142">
        <v>0</v>
      </c>
      <c r="J7" s="142"/>
      <c r="K7" s="142"/>
      <c r="L7" s="142"/>
      <c r="M7" s="142"/>
      <c r="N7" s="142"/>
      <c r="O7" s="142"/>
      <c r="P7" s="142">
        <v>0</v>
      </c>
      <c r="Q7" s="142"/>
      <c r="R7" s="142"/>
      <c r="S7" s="142"/>
      <c r="T7" s="142"/>
      <c r="U7" s="142"/>
      <c r="V7" s="142"/>
      <c r="W7" s="142">
        <v>0</v>
      </c>
      <c r="X7" s="142"/>
      <c r="Y7" s="142"/>
      <c r="Z7" s="142"/>
      <c r="AA7" s="142"/>
      <c r="AB7" s="142"/>
      <c r="AC7" s="142"/>
      <c r="AD7" s="142">
        <v>0</v>
      </c>
      <c r="AE7" s="142"/>
      <c r="AF7" s="142"/>
      <c r="AG7" s="142"/>
      <c r="AH7" s="142"/>
      <c r="AI7" s="142"/>
      <c r="AJ7" s="142"/>
      <c r="AK7" s="8"/>
      <c r="AL7" s="8" t="s">
        <v>193</v>
      </c>
      <c r="AM7" s="8">
        <v>24</v>
      </c>
    </row>
    <row r="8" spans="1:39" ht="12.95" customHeight="1" x14ac:dyDescent="0.2">
      <c r="A8" s="135" t="s">
        <v>59</v>
      </c>
      <c r="B8" s="135"/>
      <c r="C8" s="135"/>
      <c r="D8" s="135"/>
      <c r="E8" s="135"/>
      <c r="F8" s="135"/>
      <c r="G8" s="135"/>
      <c r="H8" s="135"/>
      <c r="I8" s="136">
        <f>IF(I4=0,0,VLOOKUP(I4,Table_Line_7_Pay_Period[],2,FALSE))</f>
        <v>0</v>
      </c>
      <c r="J8" s="136"/>
      <c r="K8" s="136"/>
      <c r="L8" s="136"/>
      <c r="M8" s="136"/>
      <c r="N8" s="136"/>
      <c r="O8" s="136"/>
      <c r="P8" s="136">
        <f>IF(P4=0,0,VLOOKUP(P4,Table_Line_7_Pay_Period[],2,FALSE))</f>
        <v>0</v>
      </c>
      <c r="Q8" s="136"/>
      <c r="R8" s="136"/>
      <c r="S8" s="136"/>
      <c r="T8" s="136"/>
      <c r="U8" s="136"/>
      <c r="V8" s="136"/>
      <c r="W8" s="136">
        <f>IF(W4=0,0,VLOOKUP(W4,Table_Line_7_Pay_Period[],2,FALSE))</f>
        <v>0</v>
      </c>
      <c r="X8" s="136"/>
      <c r="Y8" s="136"/>
      <c r="Z8" s="136"/>
      <c r="AA8" s="136"/>
      <c r="AB8" s="136"/>
      <c r="AC8" s="136"/>
      <c r="AD8" s="136">
        <f>IF(AD4=0,0,VLOOKUP(AD4,Table_Line_7_Pay_Period[],2,FALSE))</f>
        <v>0</v>
      </c>
      <c r="AE8" s="136"/>
      <c r="AF8" s="136"/>
      <c r="AG8" s="136"/>
      <c r="AH8" s="136"/>
      <c r="AI8" s="136"/>
      <c r="AJ8" s="136"/>
      <c r="AK8" s="8"/>
      <c r="AL8" s="8" t="s">
        <v>43</v>
      </c>
      <c r="AM8" s="8">
        <v>12</v>
      </c>
    </row>
    <row r="9" spans="1:39" ht="12.95" customHeight="1" x14ac:dyDescent="0.2">
      <c r="A9" s="133" t="s">
        <v>47</v>
      </c>
      <c r="B9" s="133"/>
      <c r="C9" s="133"/>
      <c r="D9" s="133"/>
      <c r="E9" s="133"/>
      <c r="F9" s="133"/>
      <c r="G9" s="133"/>
      <c r="H9" s="133"/>
      <c r="I9" s="134">
        <f>IF(AND(I4="Other",I5=0),0,SUM(IF(I4=0,0,IF(AND(I4="Other",I5&gt;0),I6*I5,I6*I8))+I7))</f>
        <v>0</v>
      </c>
      <c r="J9" s="134"/>
      <c r="K9" s="134"/>
      <c r="L9" s="134"/>
      <c r="M9" s="134"/>
      <c r="N9" s="134"/>
      <c r="O9" s="134"/>
      <c r="P9" s="134">
        <f t="shared" ref="P9" si="0">IF(AND(P4="Other",P5=0),0,SUM(IF(P4=0,0,IF(AND(P4="Other",P5&gt;0),P6*P5,P6*P8))+P7))</f>
        <v>0</v>
      </c>
      <c r="Q9" s="134"/>
      <c r="R9" s="134"/>
      <c r="S9" s="134"/>
      <c r="T9" s="134"/>
      <c r="U9" s="134"/>
      <c r="V9" s="134"/>
      <c r="W9" s="134">
        <f t="shared" ref="W9" si="1">IF(AND(W4="Other",W5=0),0,SUM(IF(W4=0,0,IF(AND(W4="Other",W5&gt;0),W6*W5,W6*W8))+W7))</f>
        <v>0</v>
      </c>
      <c r="X9" s="134"/>
      <c r="Y9" s="134"/>
      <c r="Z9" s="134"/>
      <c r="AA9" s="134"/>
      <c r="AB9" s="134"/>
      <c r="AC9" s="134"/>
      <c r="AD9" s="134">
        <f t="shared" ref="AD9" si="2">IF(AND(AD4="Other",AD5=0),0,SUM(IF(AD4=0,0,IF(AND(AD4="Other",AD5&gt;0),AD6*AD5,AD6*AD8))+AD7))</f>
        <v>0</v>
      </c>
      <c r="AE9" s="134"/>
      <c r="AF9" s="134"/>
      <c r="AG9" s="134"/>
      <c r="AH9" s="134"/>
      <c r="AI9" s="134"/>
      <c r="AJ9" s="134"/>
      <c r="AK9" s="2">
        <f>SUM(I9:AJ9)</f>
        <v>0</v>
      </c>
      <c r="AL9" s="1" t="s">
        <v>80</v>
      </c>
      <c r="AM9" s="1">
        <v>4</v>
      </c>
    </row>
    <row r="10" spans="1:39" ht="12.95" customHeight="1" x14ac:dyDescent="0.2">
      <c r="AL10" s="1" t="s">
        <v>81</v>
      </c>
      <c r="AM10" s="1">
        <v>2</v>
      </c>
    </row>
    <row r="11" spans="1:39" ht="12.95" customHeight="1" x14ac:dyDescent="0.2">
      <c r="A11" s="145" t="s">
        <v>119</v>
      </c>
      <c r="B11" s="145"/>
      <c r="C11" s="145"/>
      <c r="D11" s="145"/>
      <c r="E11" s="145"/>
      <c r="F11" s="145"/>
      <c r="G11" s="145"/>
      <c r="H11" s="145"/>
      <c r="I11" s="144" t="s">
        <v>46</v>
      </c>
      <c r="J11" s="144"/>
      <c r="K11" s="144"/>
      <c r="L11" s="144"/>
      <c r="M11" s="144"/>
      <c r="N11" s="144"/>
      <c r="O11" s="144"/>
      <c r="P11" s="144" t="s">
        <v>60</v>
      </c>
      <c r="Q11" s="144"/>
      <c r="R11" s="144"/>
      <c r="S11" s="144"/>
      <c r="T11" s="144"/>
      <c r="U11" s="144"/>
      <c r="V11" s="144"/>
      <c r="W11" s="144" t="s">
        <v>67</v>
      </c>
      <c r="X11" s="144"/>
      <c r="Y11" s="144"/>
      <c r="Z11" s="144"/>
      <c r="AA11" s="144"/>
      <c r="AB11" s="144"/>
      <c r="AC11" s="144"/>
      <c r="AD11" s="144" t="s">
        <v>68</v>
      </c>
      <c r="AE11" s="144"/>
      <c r="AF11" s="144"/>
      <c r="AG11" s="144"/>
      <c r="AH11" s="144"/>
      <c r="AI11" s="144"/>
      <c r="AJ11" s="144"/>
      <c r="AL11" s="1" t="s">
        <v>82</v>
      </c>
      <c r="AM11" s="1">
        <v>1</v>
      </c>
    </row>
    <row r="12" spans="1:39" ht="12.95" customHeight="1" x14ac:dyDescent="0.2">
      <c r="A12" s="135" t="s">
        <v>56</v>
      </c>
      <c r="B12" s="135"/>
      <c r="C12" s="135"/>
      <c r="D12" s="135"/>
      <c r="E12" s="135"/>
      <c r="F12" s="135"/>
      <c r="G12" s="135"/>
      <c r="H12" s="135"/>
      <c r="I12" s="143"/>
      <c r="J12" s="143"/>
      <c r="K12" s="143"/>
      <c r="L12" s="143"/>
      <c r="M12" s="143"/>
      <c r="N12" s="143"/>
      <c r="O12" s="143"/>
      <c r="P12" s="143"/>
      <c r="Q12" s="143"/>
      <c r="R12" s="143"/>
      <c r="S12" s="143"/>
      <c r="T12" s="143"/>
      <c r="U12" s="143"/>
      <c r="V12" s="143"/>
      <c r="W12" s="143"/>
      <c r="X12" s="143"/>
      <c r="Y12" s="143"/>
      <c r="Z12" s="143"/>
      <c r="AA12" s="143"/>
      <c r="AB12" s="143"/>
      <c r="AC12" s="143"/>
      <c r="AD12" s="143"/>
      <c r="AE12" s="143"/>
      <c r="AF12" s="143"/>
      <c r="AG12" s="143"/>
      <c r="AH12" s="143"/>
      <c r="AI12" s="143"/>
      <c r="AJ12" s="143"/>
      <c r="AL12" s="1" t="s">
        <v>91</v>
      </c>
      <c r="AM12" s="1">
        <v>0</v>
      </c>
    </row>
    <row r="13" spans="1:39" ht="12.95" customHeight="1" x14ac:dyDescent="0.2">
      <c r="A13" s="135" t="s">
        <v>55</v>
      </c>
      <c r="B13" s="135"/>
      <c r="C13" s="135"/>
      <c r="D13" s="135"/>
      <c r="E13" s="135"/>
      <c r="F13" s="135"/>
      <c r="G13" s="135"/>
      <c r="H13" s="135"/>
      <c r="I13" s="143"/>
      <c r="J13" s="143"/>
      <c r="K13" s="143"/>
      <c r="L13" s="143"/>
      <c r="M13" s="143"/>
      <c r="N13" s="143"/>
      <c r="O13" s="143"/>
      <c r="P13" s="143"/>
      <c r="Q13" s="143"/>
      <c r="R13" s="143"/>
      <c r="S13" s="143"/>
      <c r="T13" s="143"/>
      <c r="U13" s="143"/>
      <c r="V13" s="143"/>
      <c r="W13" s="143"/>
      <c r="X13" s="143"/>
      <c r="Y13" s="143"/>
      <c r="Z13" s="143"/>
      <c r="AA13" s="143"/>
      <c r="AB13" s="143"/>
      <c r="AC13" s="143"/>
      <c r="AD13" s="143"/>
      <c r="AE13" s="143"/>
      <c r="AF13" s="143"/>
      <c r="AG13" s="143"/>
      <c r="AH13" s="143"/>
      <c r="AI13" s="143"/>
      <c r="AJ13" s="143"/>
    </row>
    <row r="14" spans="1:39" ht="12.95" customHeight="1" x14ac:dyDescent="0.2">
      <c r="A14" s="135" t="s">
        <v>58</v>
      </c>
      <c r="B14" s="135"/>
      <c r="C14" s="135"/>
      <c r="D14" s="135"/>
      <c r="E14" s="135"/>
      <c r="F14" s="135"/>
      <c r="G14" s="135"/>
      <c r="H14" s="135"/>
      <c r="I14" s="143"/>
      <c r="J14" s="143"/>
      <c r="K14" s="143"/>
      <c r="L14" s="143"/>
      <c r="M14" s="143"/>
      <c r="N14" s="143"/>
      <c r="O14" s="143"/>
      <c r="P14" s="143"/>
      <c r="Q14" s="143"/>
      <c r="R14" s="143"/>
      <c r="S14" s="143"/>
      <c r="T14" s="143"/>
      <c r="U14" s="143"/>
      <c r="V14" s="143"/>
      <c r="W14" s="143"/>
      <c r="X14" s="143"/>
      <c r="Y14" s="143"/>
      <c r="Z14" s="143"/>
      <c r="AA14" s="143"/>
      <c r="AB14" s="143"/>
      <c r="AC14" s="143"/>
      <c r="AD14" s="143"/>
      <c r="AE14" s="143"/>
      <c r="AF14" s="143"/>
      <c r="AG14" s="143"/>
      <c r="AH14" s="143"/>
      <c r="AI14" s="143"/>
      <c r="AJ14" s="143"/>
    </row>
    <row r="15" spans="1:39" ht="12.95" customHeight="1" x14ac:dyDescent="0.2">
      <c r="A15" s="135" t="s">
        <v>137</v>
      </c>
      <c r="B15" s="135"/>
      <c r="C15" s="135"/>
      <c r="D15" s="135"/>
      <c r="E15" s="135"/>
      <c r="F15" s="135"/>
      <c r="G15" s="135"/>
      <c r="H15" s="135"/>
      <c r="I15" s="141">
        <v>0</v>
      </c>
      <c r="J15" s="141"/>
      <c r="K15" s="141"/>
      <c r="L15" s="141"/>
      <c r="M15" s="141"/>
      <c r="N15" s="141"/>
      <c r="O15" s="141"/>
      <c r="P15" s="141">
        <v>0</v>
      </c>
      <c r="Q15" s="141"/>
      <c r="R15" s="141"/>
      <c r="S15" s="141"/>
      <c r="T15" s="141"/>
      <c r="U15" s="141"/>
      <c r="V15" s="141"/>
      <c r="W15" s="141">
        <v>0</v>
      </c>
      <c r="X15" s="141"/>
      <c r="Y15" s="141"/>
      <c r="Z15" s="141"/>
      <c r="AA15" s="141"/>
      <c r="AB15" s="141"/>
      <c r="AC15" s="141"/>
      <c r="AD15" s="141">
        <v>0</v>
      </c>
      <c r="AE15" s="141"/>
      <c r="AF15" s="141"/>
      <c r="AG15" s="141"/>
      <c r="AH15" s="141"/>
      <c r="AI15" s="141"/>
      <c r="AJ15" s="141"/>
    </row>
    <row r="16" spans="1:39" ht="12.95" customHeight="1" x14ac:dyDescent="0.2">
      <c r="A16" s="135" t="s">
        <v>103</v>
      </c>
      <c r="B16" s="135"/>
      <c r="C16" s="135"/>
      <c r="D16" s="135"/>
      <c r="E16" s="135"/>
      <c r="F16" s="135"/>
      <c r="G16" s="135"/>
      <c r="H16" s="135"/>
      <c r="I16" s="142">
        <v>0</v>
      </c>
      <c r="J16" s="142"/>
      <c r="K16" s="142"/>
      <c r="L16" s="142"/>
      <c r="M16" s="142"/>
      <c r="N16" s="142"/>
      <c r="O16" s="142"/>
      <c r="P16" s="142">
        <v>0</v>
      </c>
      <c r="Q16" s="142"/>
      <c r="R16" s="142"/>
      <c r="S16" s="142"/>
      <c r="T16" s="142"/>
      <c r="U16" s="142"/>
      <c r="V16" s="142"/>
      <c r="W16" s="142">
        <v>0</v>
      </c>
      <c r="X16" s="142"/>
      <c r="Y16" s="142"/>
      <c r="Z16" s="142"/>
      <c r="AA16" s="142"/>
      <c r="AB16" s="142"/>
      <c r="AC16" s="142"/>
      <c r="AD16" s="142">
        <v>0</v>
      </c>
      <c r="AE16" s="142"/>
      <c r="AF16" s="142"/>
      <c r="AG16" s="142"/>
      <c r="AH16" s="142"/>
      <c r="AI16" s="142"/>
      <c r="AJ16" s="142"/>
    </row>
    <row r="17" spans="1:37" ht="12.95" customHeight="1" x14ac:dyDescent="0.2">
      <c r="A17" s="135" t="s">
        <v>197</v>
      </c>
      <c r="B17" s="135"/>
      <c r="C17" s="135"/>
      <c r="D17" s="135"/>
      <c r="E17" s="135"/>
      <c r="F17" s="135"/>
      <c r="G17" s="135"/>
      <c r="H17" s="135"/>
      <c r="I17" s="142">
        <v>0</v>
      </c>
      <c r="J17" s="142"/>
      <c r="K17" s="142"/>
      <c r="L17" s="142"/>
      <c r="M17" s="142"/>
      <c r="N17" s="142"/>
      <c r="O17" s="142"/>
      <c r="P17" s="142">
        <v>0</v>
      </c>
      <c r="Q17" s="142"/>
      <c r="R17" s="142"/>
      <c r="S17" s="142"/>
      <c r="T17" s="142"/>
      <c r="U17" s="142"/>
      <c r="V17" s="142"/>
      <c r="W17" s="142">
        <v>0</v>
      </c>
      <c r="X17" s="142"/>
      <c r="Y17" s="142"/>
      <c r="Z17" s="142"/>
      <c r="AA17" s="142"/>
      <c r="AB17" s="142"/>
      <c r="AC17" s="142"/>
      <c r="AD17" s="142">
        <v>0</v>
      </c>
      <c r="AE17" s="142"/>
      <c r="AF17" s="142"/>
      <c r="AG17" s="142"/>
      <c r="AH17" s="142"/>
      <c r="AI17" s="142"/>
      <c r="AJ17" s="142"/>
    </row>
    <row r="18" spans="1:37" ht="12.95" customHeight="1" x14ac:dyDescent="0.2">
      <c r="A18" s="135" t="s">
        <v>59</v>
      </c>
      <c r="B18" s="135"/>
      <c r="C18" s="135"/>
      <c r="D18" s="135"/>
      <c r="E18" s="135"/>
      <c r="F18" s="135"/>
      <c r="G18" s="135"/>
      <c r="H18" s="135"/>
      <c r="I18" s="136">
        <f>IF(I14=0,0,VLOOKUP(I14,Table_Line_7_Pay_Period[],2,FALSE))</f>
        <v>0</v>
      </c>
      <c r="J18" s="136"/>
      <c r="K18" s="136"/>
      <c r="L18" s="136"/>
      <c r="M18" s="136"/>
      <c r="N18" s="136"/>
      <c r="O18" s="136"/>
      <c r="P18" s="136">
        <f>IF(P14=0,0,VLOOKUP(P14,Table_Line_7_Pay_Period[],2,FALSE))</f>
        <v>0</v>
      </c>
      <c r="Q18" s="136"/>
      <c r="R18" s="136"/>
      <c r="S18" s="136"/>
      <c r="T18" s="136"/>
      <c r="U18" s="136"/>
      <c r="V18" s="136"/>
      <c r="W18" s="136">
        <f>IF(W14=0,0,VLOOKUP(W14,Table_Line_7_Pay_Period[],2,FALSE))</f>
        <v>0</v>
      </c>
      <c r="X18" s="136"/>
      <c r="Y18" s="136"/>
      <c r="Z18" s="136"/>
      <c r="AA18" s="136"/>
      <c r="AB18" s="136"/>
      <c r="AC18" s="136"/>
      <c r="AD18" s="136">
        <f>IF(AD14=0,0,VLOOKUP(AD14,Table_Line_7_Pay_Period[],2,FALSE))</f>
        <v>0</v>
      </c>
      <c r="AE18" s="136"/>
      <c r="AF18" s="136"/>
      <c r="AG18" s="136"/>
      <c r="AH18" s="136"/>
      <c r="AI18" s="136"/>
      <c r="AJ18" s="136"/>
    </row>
    <row r="19" spans="1:37" ht="12.95" customHeight="1" x14ac:dyDescent="0.2">
      <c r="A19" s="133" t="s">
        <v>47</v>
      </c>
      <c r="B19" s="133"/>
      <c r="C19" s="133"/>
      <c r="D19" s="133"/>
      <c r="E19" s="133"/>
      <c r="F19" s="133"/>
      <c r="G19" s="133"/>
      <c r="H19" s="133"/>
      <c r="I19" s="134">
        <f>IF(AND(I14="Other",I15=0),0,SUM(IF(I14=0,0,IF(AND(I14="Other",I15&gt;0),I16*I15,I16*I18))+I17))</f>
        <v>0</v>
      </c>
      <c r="J19" s="134"/>
      <c r="K19" s="134"/>
      <c r="L19" s="134"/>
      <c r="M19" s="134"/>
      <c r="N19" s="134"/>
      <c r="O19" s="134"/>
      <c r="P19" s="134">
        <f t="shared" ref="P19" si="3">IF(AND(P14="Other",P15=0),0,SUM(IF(P14=0,0,IF(AND(P14="Other",P15&gt;0),P16*P15,P16*P18))+P17))</f>
        <v>0</v>
      </c>
      <c r="Q19" s="134"/>
      <c r="R19" s="134"/>
      <c r="S19" s="134"/>
      <c r="T19" s="134"/>
      <c r="U19" s="134"/>
      <c r="V19" s="134"/>
      <c r="W19" s="134">
        <f t="shared" ref="W19" si="4">IF(AND(W14="Other",W15=0),0,SUM(IF(W14=0,0,IF(AND(W14="Other",W15&gt;0),W16*W15,W16*W18))+W17))</f>
        <v>0</v>
      </c>
      <c r="X19" s="134"/>
      <c r="Y19" s="134"/>
      <c r="Z19" s="134"/>
      <c r="AA19" s="134"/>
      <c r="AB19" s="134"/>
      <c r="AC19" s="134"/>
      <c r="AD19" s="134">
        <f t="shared" ref="AD19" si="5">IF(AND(AD14="Other",AD15=0),0,SUM(IF(AD14=0,0,IF(AND(AD14="Other",AD15&gt;0),AD16*AD15,AD16*AD18))+AD17))</f>
        <v>0</v>
      </c>
      <c r="AE19" s="134"/>
      <c r="AF19" s="134"/>
      <c r="AG19" s="134"/>
      <c r="AH19" s="134"/>
      <c r="AI19" s="134"/>
      <c r="AJ19" s="134"/>
      <c r="AK19" s="2">
        <f>SUM(I19:AJ19)</f>
        <v>0</v>
      </c>
    </row>
    <row r="21" spans="1:37" ht="12.95" customHeight="1" x14ac:dyDescent="0.2">
      <c r="A21" s="145" t="s">
        <v>98</v>
      </c>
      <c r="B21" s="145"/>
      <c r="C21" s="145"/>
      <c r="D21" s="145"/>
      <c r="E21" s="145"/>
      <c r="F21" s="145"/>
      <c r="G21" s="145"/>
      <c r="H21" s="145"/>
      <c r="I21" s="144" t="s">
        <v>46</v>
      </c>
      <c r="J21" s="144"/>
      <c r="K21" s="144"/>
      <c r="L21" s="144"/>
      <c r="M21" s="144"/>
      <c r="N21" s="144"/>
      <c r="O21" s="144"/>
      <c r="P21" s="144" t="s">
        <v>60</v>
      </c>
      <c r="Q21" s="144"/>
      <c r="R21" s="144"/>
      <c r="S21" s="144"/>
      <c r="T21" s="144"/>
      <c r="U21" s="144"/>
      <c r="V21" s="144"/>
      <c r="W21" s="144" t="s">
        <v>67</v>
      </c>
      <c r="X21" s="144"/>
      <c r="Y21" s="144"/>
      <c r="Z21" s="144"/>
      <c r="AA21" s="144"/>
      <c r="AB21" s="144"/>
      <c r="AC21" s="144"/>
      <c r="AD21" s="144" t="s">
        <v>68</v>
      </c>
      <c r="AE21" s="144"/>
      <c r="AF21" s="144"/>
      <c r="AG21" s="144"/>
      <c r="AH21" s="144"/>
      <c r="AI21" s="144"/>
      <c r="AJ21" s="144"/>
    </row>
    <row r="22" spans="1:37" ht="12.95" customHeight="1" x14ac:dyDescent="0.2">
      <c r="A22" s="135" t="s">
        <v>56</v>
      </c>
      <c r="B22" s="135"/>
      <c r="C22" s="135"/>
      <c r="D22" s="135"/>
      <c r="E22" s="135"/>
      <c r="F22" s="135"/>
      <c r="G22" s="135"/>
      <c r="H22" s="135"/>
      <c r="I22" s="143"/>
      <c r="J22" s="143"/>
      <c r="K22" s="143"/>
      <c r="L22" s="143"/>
      <c r="M22" s="143"/>
      <c r="N22" s="143"/>
      <c r="O22" s="143"/>
      <c r="P22" s="143"/>
      <c r="Q22" s="143"/>
      <c r="R22" s="143"/>
      <c r="S22" s="143"/>
      <c r="T22" s="143"/>
      <c r="U22" s="143"/>
      <c r="V22" s="143"/>
      <c r="W22" s="143"/>
      <c r="X22" s="143"/>
      <c r="Y22" s="143"/>
      <c r="Z22" s="143"/>
      <c r="AA22" s="143"/>
      <c r="AB22" s="143"/>
      <c r="AC22" s="143"/>
      <c r="AD22" s="143"/>
      <c r="AE22" s="143"/>
      <c r="AF22" s="143"/>
      <c r="AG22" s="143"/>
      <c r="AH22" s="143"/>
      <c r="AI22" s="143"/>
      <c r="AJ22" s="143"/>
    </row>
    <row r="23" spans="1:37" ht="12.95" customHeight="1" x14ac:dyDescent="0.2">
      <c r="A23" s="135" t="s">
        <v>55</v>
      </c>
      <c r="B23" s="135"/>
      <c r="C23" s="135"/>
      <c r="D23" s="135"/>
      <c r="E23" s="135"/>
      <c r="F23" s="135"/>
      <c r="G23" s="135"/>
      <c r="H23" s="135"/>
      <c r="I23" s="143"/>
      <c r="J23" s="143"/>
      <c r="K23" s="143"/>
      <c r="L23" s="143"/>
      <c r="M23" s="143"/>
      <c r="N23" s="143"/>
      <c r="O23" s="143"/>
      <c r="P23" s="143"/>
      <c r="Q23" s="143"/>
      <c r="R23" s="143"/>
      <c r="S23" s="143"/>
      <c r="T23" s="143"/>
      <c r="U23" s="143"/>
      <c r="V23" s="143"/>
      <c r="W23" s="143"/>
      <c r="X23" s="143"/>
      <c r="Y23" s="143"/>
      <c r="Z23" s="143"/>
      <c r="AA23" s="143"/>
      <c r="AB23" s="143"/>
      <c r="AC23" s="143"/>
      <c r="AD23" s="143"/>
      <c r="AE23" s="143"/>
      <c r="AF23" s="143"/>
      <c r="AG23" s="143"/>
      <c r="AH23" s="143"/>
      <c r="AI23" s="143"/>
      <c r="AJ23" s="143"/>
    </row>
    <row r="24" spans="1:37" ht="12.95" customHeight="1" x14ac:dyDescent="0.2">
      <c r="A24" s="135" t="s">
        <v>58</v>
      </c>
      <c r="B24" s="135"/>
      <c r="C24" s="135"/>
      <c r="D24" s="135"/>
      <c r="E24" s="135"/>
      <c r="F24" s="135"/>
      <c r="G24" s="135"/>
      <c r="H24" s="135"/>
      <c r="I24" s="143"/>
      <c r="J24" s="143"/>
      <c r="K24" s="143"/>
      <c r="L24" s="143"/>
      <c r="M24" s="143"/>
      <c r="N24" s="143"/>
      <c r="O24" s="143"/>
      <c r="P24" s="143"/>
      <c r="Q24" s="143"/>
      <c r="R24" s="143"/>
      <c r="S24" s="143"/>
      <c r="T24" s="143"/>
      <c r="U24" s="143"/>
      <c r="V24" s="143"/>
      <c r="W24" s="143"/>
      <c r="X24" s="143"/>
      <c r="Y24" s="143"/>
      <c r="Z24" s="143"/>
      <c r="AA24" s="143"/>
      <c r="AB24" s="143"/>
      <c r="AC24" s="143"/>
      <c r="AD24" s="143"/>
      <c r="AE24" s="143"/>
      <c r="AF24" s="143"/>
      <c r="AG24" s="143"/>
      <c r="AH24" s="143"/>
      <c r="AI24" s="143"/>
      <c r="AJ24" s="143"/>
    </row>
    <row r="25" spans="1:37" ht="12.95" customHeight="1" x14ac:dyDescent="0.2">
      <c r="A25" s="135" t="s">
        <v>137</v>
      </c>
      <c r="B25" s="135"/>
      <c r="C25" s="135"/>
      <c r="D25" s="135"/>
      <c r="E25" s="135"/>
      <c r="F25" s="135"/>
      <c r="G25" s="135"/>
      <c r="H25" s="135"/>
      <c r="I25" s="141">
        <v>0</v>
      </c>
      <c r="J25" s="141"/>
      <c r="K25" s="141"/>
      <c r="L25" s="141"/>
      <c r="M25" s="141"/>
      <c r="N25" s="141"/>
      <c r="O25" s="141"/>
      <c r="P25" s="141">
        <v>0</v>
      </c>
      <c r="Q25" s="141"/>
      <c r="R25" s="141"/>
      <c r="S25" s="141"/>
      <c r="T25" s="141"/>
      <c r="U25" s="141"/>
      <c r="V25" s="141"/>
      <c r="W25" s="141">
        <v>0</v>
      </c>
      <c r="X25" s="141"/>
      <c r="Y25" s="141"/>
      <c r="Z25" s="141"/>
      <c r="AA25" s="141"/>
      <c r="AB25" s="141"/>
      <c r="AC25" s="141"/>
      <c r="AD25" s="141">
        <v>0</v>
      </c>
      <c r="AE25" s="141"/>
      <c r="AF25" s="141"/>
      <c r="AG25" s="141"/>
      <c r="AH25" s="141"/>
      <c r="AI25" s="141"/>
      <c r="AJ25" s="141"/>
    </row>
    <row r="26" spans="1:37" ht="12.95" customHeight="1" x14ac:dyDescent="0.2">
      <c r="A26" s="135" t="s">
        <v>103</v>
      </c>
      <c r="B26" s="135"/>
      <c r="C26" s="135"/>
      <c r="D26" s="135"/>
      <c r="E26" s="135"/>
      <c r="F26" s="135"/>
      <c r="G26" s="135"/>
      <c r="H26" s="135"/>
      <c r="I26" s="142">
        <v>0</v>
      </c>
      <c r="J26" s="142"/>
      <c r="K26" s="142"/>
      <c r="L26" s="142"/>
      <c r="M26" s="142"/>
      <c r="N26" s="142"/>
      <c r="O26" s="142"/>
      <c r="P26" s="142">
        <v>0</v>
      </c>
      <c r="Q26" s="142"/>
      <c r="R26" s="142"/>
      <c r="S26" s="142"/>
      <c r="T26" s="142"/>
      <c r="U26" s="142"/>
      <c r="V26" s="142"/>
      <c r="W26" s="142">
        <v>0</v>
      </c>
      <c r="X26" s="142"/>
      <c r="Y26" s="142"/>
      <c r="Z26" s="142"/>
      <c r="AA26" s="142"/>
      <c r="AB26" s="142"/>
      <c r="AC26" s="142"/>
      <c r="AD26" s="142">
        <v>0</v>
      </c>
      <c r="AE26" s="142"/>
      <c r="AF26" s="142"/>
      <c r="AG26" s="142"/>
      <c r="AH26" s="142"/>
      <c r="AI26" s="142"/>
      <c r="AJ26" s="142"/>
    </row>
    <row r="27" spans="1:37" ht="12.95" customHeight="1" x14ac:dyDescent="0.2">
      <c r="A27" s="135" t="s">
        <v>197</v>
      </c>
      <c r="B27" s="135"/>
      <c r="C27" s="135"/>
      <c r="D27" s="135"/>
      <c r="E27" s="135"/>
      <c r="F27" s="135"/>
      <c r="G27" s="135"/>
      <c r="H27" s="135"/>
      <c r="I27" s="142">
        <v>0</v>
      </c>
      <c r="J27" s="142"/>
      <c r="K27" s="142"/>
      <c r="L27" s="142"/>
      <c r="M27" s="142"/>
      <c r="N27" s="142"/>
      <c r="O27" s="142"/>
      <c r="P27" s="142">
        <v>0</v>
      </c>
      <c r="Q27" s="142"/>
      <c r="R27" s="142"/>
      <c r="S27" s="142"/>
      <c r="T27" s="142"/>
      <c r="U27" s="142"/>
      <c r="V27" s="142"/>
      <c r="W27" s="142">
        <v>0</v>
      </c>
      <c r="X27" s="142"/>
      <c r="Y27" s="142"/>
      <c r="Z27" s="142"/>
      <c r="AA27" s="142"/>
      <c r="AB27" s="142"/>
      <c r="AC27" s="142"/>
      <c r="AD27" s="142">
        <v>0</v>
      </c>
      <c r="AE27" s="142"/>
      <c r="AF27" s="142"/>
      <c r="AG27" s="142"/>
      <c r="AH27" s="142"/>
      <c r="AI27" s="142"/>
      <c r="AJ27" s="142"/>
    </row>
    <row r="28" spans="1:37" ht="12.95" customHeight="1" x14ac:dyDescent="0.2">
      <c r="A28" s="135" t="s">
        <v>59</v>
      </c>
      <c r="B28" s="135"/>
      <c r="C28" s="135"/>
      <c r="D28" s="135"/>
      <c r="E28" s="135"/>
      <c r="F28" s="135"/>
      <c r="G28" s="135"/>
      <c r="H28" s="135"/>
      <c r="I28" s="136">
        <f>IF(I24=0,0,VLOOKUP(I24,Table_Line_7_Pay_Period[],2,FALSE))</f>
        <v>0</v>
      </c>
      <c r="J28" s="136"/>
      <c r="K28" s="136"/>
      <c r="L28" s="136"/>
      <c r="M28" s="136"/>
      <c r="N28" s="136"/>
      <c r="O28" s="136"/>
      <c r="P28" s="136">
        <f>IF(P24=0,0,VLOOKUP(P24,Table_Line_7_Pay_Period[],2,FALSE))</f>
        <v>0</v>
      </c>
      <c r="Q28" s="136"/>
      <c r="R28" s="136"/>
      <c r="S28" s="136"/>
      <c r="T28" s="136"/>
      <c r="U28" s="136"/>
      <c r="V28" s="136"/>
      <c r="W28" s="136">
        <f>IF(W24=0,0,VLOOKUP(W24,Table_Line_7_Pay_Period[],2,FALSE))</f>
        <v>0</v>
      </c>
      <c r="X28" s="136"/>
      <c r="Y28" s="136"/>
      <c r="Z28" s="136"/>
      <c r="AA28" s="136"/>
      <c r="AB28" s="136"/>
      <c r="AC28" s="136"/>
      <c r="AD28" s="136">
        <f>IF(AD24=0,0,VLOOKUP(AD24,Table_Line_7_Pay_Period[],2,FALSE))</f>
        <v>0</v>
      </c>
      <c r="AE28" s="136"/>
      <c r="AF28" s="136"/>
      <c r="AG28" s="136"/>
      <c r="AH28" s="136"/>
      <c r="AI28" s="136"/>
      <c r="AJ28" s="136"/>
    </row>
    <row r="29" spans="1:37" ht="12.95" customHeight="1" x14ac:dyDescent="0.2">
      <c r="A29" s="133" t="s">
        <v>47</v>
      </c>
      <c r="B29" s="133"/>
      <c r="C29" s="133"/>
      <c r="D29" s="133"/>
      <c r="E29" s="133"/>
      <c r="F29" s="133"/>
      <c r="G29" s="133"/>
      <c r="H29" s="133"/>
      <c r="I29" s="134">
        <f>IF(AND(I24="Other",I25=0),0,SUM(IF(I24=0,0,IF(AND(I24="Other",I25&gt;0),I26*I25,I26*I28))+I27))</f>
        <v>0</v>
      </c>
      <c r="J29" s="134"/>
      <c r="K29" s="134"/>
      <c r="L29" s="134"/>
      <c r="M29" s="134"/>
      <c r="N29" s="134"/>
      <c r="O29" s="134"/>
      <c r="P29" s="134">
        <f t="shared" ref="P29" si="6">IF(AND(P24="Other",P25=0),0,SUM(IF(P24=0,0,IF(AND(P24="Other",P25&gt;0),P26*P25,P26*P28))+P27))</f>
        <v>0</v>
      </c>
      <c r="Q29" s="134"/>
      <c r="R29" s="134"/>
      <c r="S29" s="134"/>
      <c r="T29" s="134"/>
      <c r="U29" s="134"/>
      <c r="V29" s="134"/>
      <c r="W29" s="134">
        <f t="shared" ref="W29" si="7">IF(AND(W24="Other",W25=0),0,SUM(IF(W24=0,0,IF(AND(W24="Other",W25&gt;0),W26*W25,W26*W28))+W27))</f>
        <v>0</v>
      </c>
      <c r="X29" s="134"/>
      <c r="Y29" s="134"/>
      <c r="Z29" s="134"/>
      <c r="AA29" s="134"/>
      <c r="AB29" s="134"/>
      <c r="AC29" s="134"/>
      <c r="AD29" s="134">
        <f t="shared" ref="AD29" si="8">IF(AND(AD24="Other",AD25=0),0,SUM(IF(AD24=0,0,IF(AND(AD24="Other",AD25&gt;0),AD26*AD25,AD26*AD28))+AD27))</f>
        <v>0</v>
      </c>
      <c r="AE29" s="134"/>
      <c r="AF29" s="134"/>
      <c r="AG29" s="134"/>
      <c r="AH29" s="134"/>
      <c r="AI29" s="134"/>
      <c r="AJ29" s="134"/>
      <c r="AK29" s="2">
        <f>SUM(I29:AJ29)</f>
        <v>0</v>
      </c>
    </row>
    <row r="31" spans="1:37" ht="12.95" customHeight="1" x14ac:dyDescent="0.2">
      <c r="A31" s="145" t="s">
        <v>120</v>
      </c>
      <c r="B31" s="145"/>
      <c r="C31" s="145"/>
      <c r="D31" s="145"/>
      <c r="E31" s="145"/>
      <c r="F31" s="145"/>
      <c r="G31" s="145"/>
      <c r="H31" s="145"/>
      <c r="I31" s="144" t="s">
        <v>46</v>
      </c>
      <c r="J31" s="144"/>
      <c r="K31" s="144"/>
      <c r="L31" s="144"/>
      <c r="M31" s="144"/>
      <c r="N31" s="144"/>
      <c r="O31" s="144"/>
      <c r="P31" s="144" t="s">
        <v>60</v>
      </c>
      <c r="Q31" s="144"/>
      <c r="R31" s="144"/>
      <c r="S31" s="144"/>
      <c r="T31" s="144"/>
      <c r="U31" s="144"/>
      <c r="V31" s="144"/>
      <c r="W31" s="144" t="s">
        <v>67</v>
      </c>
      <c r="X31" s="144"/>
      <c r="Y31" s="144"/>
      <c r="Z31" s="144"/>
      <c r="AA31" s="144"/>
      <c r="AB31" s="144"/>
      <c r="AC31" s="144"/>
      <c r="AD31" s="144" t="s">
        <v>68</v>
      </c>
      <c r="AE31" s="144"/>
      <c r="AF31" s="144"/>
      <c r="AG31" s="144"/>
      <c r="AH31" s="144"/>
      <c r="AI31" s="144"/>
      <c r="AJ31" s="144"/>
    </row>
    <row r="32" spans="1:37" ht="12.95" customHeight="1" x14ac:dyDescent="0.2">
      <c r="A32" s="135" t="s">
        <v>56</v>
      </c>
      <c r="B32" s="135"/>
      <c r="C32" s="135"/>
      <c r="D32" s="135"/>
      <c r="E32" s="135"/>
      <c r="F32" s="135"/>
      <c r="G32" s="135"/>
      <c r="H32" s="135"/>
      <c r="I32" s="143"/>
      <c r="J32" s="143"/>
      <c r="K32" s="143"/>
      <c r="L32" s="143"/>
      <c r="M32" s="143"/>
      <c r="N32" s="143"/>
      <c r="O32" s="143"/>
      <c r="P32" s="143"/>
      <c r="Q32" s="143"/>
      <c r="R32" s="143"/>
      <c r="S32" s="143"/>
      <c r="T32" s="143"/>
      <c r="U32" s="143"/>
      <c r="V32" s="143"/>
      <c r="W32" s="143"/>
      <c r="X32" s="143"/>
      <c r="Y32" s="143"/>
      <c r="Z32" s="143"/>
      <c r="AA32" s="143"/>
      <c r="AB32" s="143"/>
      <c r="AC32" s="143"/>
      <c r="AD32" s="143"/>
      <c r="AE32" s="143"/>
      <c r="AF32" s="143"/>
      <c r="AG32" s="143"/>
      <c r="AH32" s="143"/>
      <c r="AI32" s="143"/>
      <c r="AJ32" s="143"/>
    </row>
    <row r="33" spans="1:37" ht="12.95" customHeight="1" x14ac:dyDescent="0.2">
      <c r="A33" s="135" t="s">
        <v>55</v>
      </c>
      <c r="B33" s="135"/>
      <c r="C33" s="135"/>
      <c r="D33" s="135"/>
      <c r="E33" s="135"/>
      <c r="F33" s="135"/>
      <c r="G33" s="135"/>
      <c r="H33" s="135"/>
      <c r="I33" s="143"/>
      <c r="J33" s="143"/>
      <c r="K33" s="143"/>
      <c r="L33" s="143"/>
      <c r="M33" s="143"/>
      <c r="N33" s="143"/>
      <c r="O33" s="143"/>
      <c r="P33" s="143"/>
      <c r="Q33" s="143"/>
      <c r="R33" s="143"/>
      <c r="S33" s="143"/>
      <c r="T33" s="143"/>
      <c r="U33" s="143"/>
      <c r="V33" s="143"/>
      <c r="W33" s="143"/>
      <c r="X33" s="143"/>
      <c r="Y33" s="143"/>
      <c r="Z33" s="143"/>
      <c r="AA33" s="143"/>
      <c r="AB33" s="143"/>
      <c r="AC33" s="143"/>
      <c r="AD33" s="143"/>
      <c r="AE33" s="143"/>
      <c r="AF33" s="143"/>
      <c r="AG33" s="143"/>
      <c r="AH33" s="143"/>
      <c r="AI33" s="143"/>
      <c r="AJ33" s="143"/>
    </row>
    <row r="34" spans="1:37" ht="12.95" customHeight="1" x14ac:dyDescent="0.2">
      <c r="A34" s="135" t="s">
        <v>58</v>
      </c>
      <c r="B34" s="135"/>
      <c r="C34" s="135"/>
      <c r="D34" s="135"/>
      <c r="E34" s="135"/>
      <c r="F34" s="135"/>
      <c r="G34" s="135"/>
      <c r="H34" s="135"/>
      <c r="I34" s="143"/>
      <c r="J34" s="143"/>
      <c r="K34" s="143"/>
      <c r="L34" s="143"/>
      <c r="M34" s="143"/>
      <c r="N34" s="143"/>
      <c r="O34" s="143"/>
      <c r="P34" s="143"/>
      <c r="Q34" s="143"/>
      <c r="R34" s="143"/>
      <c r="S34" s="143"/>
      <c r="T34" s="143"/>
      <c r="U34" s="143"/>
      <c r="V34" s="143"/>
      <c r="W34" s="143"/>
      <c r="X34" s="143"/>
      <c r="Y34" s="143"/>
      <c r="Z34" s="143"/>
      <c r="AA34" s="143"/>
      <c r="AB34" s="143"/>
      <c r="AC34" s="143"/>
      <c r="AD34" s="143"/>
      <c r="AE34" s="143"/>
      <c r="AF34" s="143"/>
      <c r="AG34" s="143"/>
      <c r="AH34" s="143"/>
      <c r="AI34" s="143"/>
      <c r="AJ34" s="143"/>
    </row>
    <row r="35" spans="1:37" ht="12.95" customHeight="1" x14ac:dyDescent="0.2">
      <c r="A35" s="135" t="s">
        <v>137</v>
      </c>
      <c r="B35" s="135"/>
      <c r="C35" s="135"/>
      <c r="D35" s="135"/>
      <c r="E35" s="135"/>
      <c r="F35" s="135"/>
      <c r="G35" s="135"/>
      <c r="H35" s="135"/>
      <c r="I35" s="141">
        <v>0</v>
      </c>
      <c r="J35" s="141"/>
      <c r="K35" s="141"/>
      <c r="L35" s="141"/>
      <c r="M35" s="141"/>
      <c r="N35" s="141"/>
      <c r="O35" s="141"/>
      <c r="P35" s="141">
        <v>0</v>
      </c>
      <c r="Q35" s="141"/>
      <c r="R35" s="141"/>
      <c r="S35" s="141"/>
      <c r="T35" s="141"/>
      <c r="U35" s="141"/>
      <c r="V35" s="141"/>
      <c r="W35" s="141">
        <v>0</v>
      </c>
      <c r="X35" s="141"/>
      <c r="Y35" s="141"/>
      <c r="Z35" s="141"/>
      <c r="AA35" s="141"/>
      <c r="AB35" s="141"/>
      <c r="AC35" s="141"/>
      <c r="AD35" s="141">
        <v>0</v>
      </c>
      <c r="AE35" s="141"/>
      <c r="AF35" s="141"/>
      <c r="AG35" s="141"/>
      <c r="AH35" s="141"/>
      <c r="AI35" s="141"/>
      <c r="AJ35" s="141"/>
    </row>
    <row r="36" spans="1:37" ht="12.95" customHeight="1" x14ac:dyDescent="0.2">
      <c r="A36" s="135" t="s">
        <v>103</v>
      </c>
      <c r="B36" s="135"/>
      <c r="C36" s="135"/>
      <c r="D36" s="135"/>
      <c r="E36" s="135"/>
      <c r="F36" s="135"/>
      <c r="G36" s="135"/>
      <c r="H36" s="135"/>
      <c r="I36" s="142">
        <v>0</v>
      </c>
      <c r="J36" s="142"/>
      <c r="K36" s="142"/>
      <c r="L36" s="142"/>
      <c r="M36" s="142"/>
      <c r="N36" s="142"/>
      <c r="O36" s="142"/>
      <c r="P36" s="142">
        <v>0</v>
      </c>
      <c r="Q36" s="142"/>
      <c r="R36" s="142"/>
      <c r="S36" s="142"/>
      <c r="T36" s="142"/>
      <c r="U36" s="142"/>
      <c r="V36" s="142"/>
      <c r="W36" s="142">
        <v>0</v>
      </c>
      <c r="X36" s="142"/>
      <c r="Y36" s="142"/>
      <c r="Z36" s="142"/>
      <c r="AA36" s="142"/>
      <c r="AB36" s="142"/>
      <c r="AC36" s="142"/>
      <c r="AD36" s="142">
        <v>0</v>
      </c>
      <c r="AE36" s="142"/>
      <c r="AF36" s="142"/>
      <c r="AG36" s="142"/>
      <c r="AH36" s="142"/>
      <c r="AI36" s="142"/>
      <c r="AJ36" s="142"/>
    </row>
    <row r="37" spans="1:37" ht="12.95" customHeight="1" x14ac:dyDescent="0.2">
      <c r="A37" s="135" t="s">
        <v>197</v>
      </c>
      <c r="B37" s="135"/>
      <c r="C37" s="135"/>
      <c r="D37" s="135"/>
      <c r="E37" s="135"/>
      <c r="F37" s="135"/>
      <c r="G37" s="135"/>
      <c r="H37" s="135"/>
      <c r="I37" s="142">
        <v>0</v>
      </c>
      <c r="J37" s="142"/>
      <c r="K37" s="142"/>
      <c r="L37" s="142"/>
      <c r="M37" s="142"/>
      <c r="N37" s="142"/>
      <c r="O37" s="142"/>
      <c r="P37" s="142">
        <v>0</v>
      </c>
      <c r="Q37" s="142"/>
      <c r="R37" s="142"/>
      <c r="S37" s="142"/>
      <c r="T37" s="142"/>
      <c r="U37" s="142"/>
      <c r="V37" s="142"/>
      <c r="W37" s="142">
        <v>0</v>
      </c>
      <c r="X37" s="142"/>
      <c r="Y37" s="142"/>
      <c r="Z37" s="142"/>
      <c r="AA37" s="142"/>
      <c r="AB37" s="142"/>
      <c r="AC37" s="142"/>
      <c r="AD37" s="142">
        <v>0</v>
      </c>
      <c r="AE37" s="142"/>
      <c r="AF37" s="142"/>
      <c r="AG37" s="142"/>
      <c r="AH37" s="142"/>
      <c r="AI37" s="142"/>
      <c r="AJ37" s="142"/>
    </row>
    <row r="38" spans="1:37" ht="12.95" customHeight="1" x14ac:dyDescent="0.2">
      <c r="A38" s="135" t="s">
        <v>59</v>
      </c>
      <c r="B38" s="135"/>
      <c r="C38" s="135"/>
      <c r="D38" s="135"/>
      <c r="E38" s="135"/>
      <c r="F38" s="135"/>
      <c r="G38" s="135"/>
      <c r="H38" s="135"/>
      <c r="I38" s="136">
        <f>IF(I34=0,0,VLOOKUP(I34,Table_Line_7_Pay_Period[],2,FALSE))</f>
        <v>0</v>
      </c>
      <c r="J38" s="136"/>
      <c r="K38" s="136"/>
      <c r="L38" s="136"/>
      <c r="M38" s="136"/>
      <c r="N38" s="136"/>
      <c r="O38" s="136"/>
      <c r="P38" s="136">
        <f>IF(P34=0,0,VLOOKUP(P34,Table_Line_7_Pay_Period[],2,FALSE))</f>
        <v>0</v>
      </c>
      <c r="Q38" s="136"/>
      <c r="R38" s="136"/>
      <c r="S38" s="136"/>
      <c r="T38" s="136"/>
      <c r="U38" s="136"/>
      <c r="V38" s="136"/>
      <c r="W38" s="136">
        <f>IF(W34=0,0,VLOOKUP(W34,Table_Line_7_Pay_Period[],2,FALSE))</f>
        <v>0</v>
      </c>
      <c r="X38" s="136"/>
      <c r="Y38" s="136"/>
      <c r="Z38" s="136"/>
      <c r="AA38" s="136"/>
      <c r="AB38" s="136"/>
      <c r="AC38" s="136"/>
      <c r="AD38" s="136">
        <f>IF(AD34=0,0,VLOOKUP(AD34,Table_Line_7_Pay_Period[],2,FALSE))</f>
        <v>0</v>
      </c>
      <c r="AE38" s="136"/>
      <c r="AF38" s="136"/>
      <c r="AG38" s="136"/>
      <c r="AH38" s="136"/>
      <c r="AI38" s="136"/>
      <c r="AJ38" s="136"/>
    </row>
    <row r="39" spans="1:37" ht="12.95" customHeight="1" x14ac:dyDescent="0.2">
      <c r="A39" s="133" t="s">
        <v>47</v>
      </c>
      <c r="B39" s="133"/>
      <c r="C39" s="133"/>
      <c r="D39" s="133"/>
      <c r="E39" s="133"/>
      <c r="F39" s="133"/>
      <c r="G39" s="133"/>
      <c r="H39" s="133"/>
      <c r="I39" s="134">
        <f>IF(AND(I34="Other",I35=0),0,SUM(IF(I34=0,0,IF(AND(I34="Other",I35&gt;0),I36*I35,I36*I38))+I37))</f>
        <v>0</v>
      </c>
      <c r="J39" s="134"/>
      <c r="K39" s="134"/>
      <c r="L39" s="134"/>
      <c r="M39" s="134"/>
      <c r="N39" s="134"/>
      <c r="O39" s="134"/>
      <c r="P39" s="134">
        <f t="shared" ref="P39" si="9">IF(AND(P34="Other",P35=0),0,SUM(IF(P34=0,0,IF(AND(P34="Other",P35&gt;0),P36*P35,P36*P38))+P37))</f>
        <v>0</v>
      </c>
      <c r="Q39" s="134"/>
      <c r="R39" s="134"/>
      <c r="S39" s="134"/>
      <c r="T39" s="134"/>
      <c r="U39" s="134"/>
      <c r="V39" s="134"/>
      <c r="W39" s="134">
        <f t="shared" ref="W39" si="10">IF(AND(W34="Other",W35=0),0,SUM(IF(W34=0,0,IF(AND(W34="Other",W35&gt;0),W36*W35,W36*W38))+W37))</f>
        <v>0</v>
      </c>
      <c r="X39" s="134"/>
      <c r="Y39" s="134"/>
      <c r="Z39" s="134"/>
      <c r="AA39" s="134"/>
      <c r="AB39" s="134"/>
      <c r="AC39" s="134"/>
      <c r="AD39" s="134">
        <f t="shared" ref="AD39" si="11">IF(AND(AD34="Other",AD35=0),0,SUM(IF(AD34=0,0,IF(AND(AD34="Other",AD35&gt;0),AD36*AD35,AD36*AD38))+AD37))</f>
        <v>0</v>
      </c>
      <c r="AE39" s="134"/>
      <c r="AF39" s="134"/>
      <c r="AG39" s="134"/>
      <c r="AH39" s="134"/>
      <c r="AI39" s="134"/>
      <c r="AJ39" s="134"/>
      <c r="AK39" s="3">
        <f>SUM(I39:AJ39)</f>
        <v>0</v>
      </c>
    </row>
    <row r="40" spans="1:37" ht="12.95" customHeight="1" x14ac:dyDescent="0.2">
      <c r="AK40" s="2">
        <f>SUM(AK9+AK19+AK29+AK39)+'Manual Override'!AM10</f>
        <v>0</v>
      </c>
    </row>
  </sheetData>
  <sheetProtection algorithmName="SHA-512" hashValue="juYAqcfqJBMryFfB7cxo+sJO1yBVehoGyv7f+Vytrc+2Xf0/TW7yaJ/77wFgw+qgcFXeoOTXr0biuJnC1kHbrA==" saltValue="rdozKuCyRbVucppOJeBFsg==" spinCount="100000" sheet="1" selectLockedCells="1"/>
  <mergeCells count="180">
    <mergeCell ref="A1:H1"/>
    <mergeCell ref="I1:O1"/>
    <mergeCell ref="P1:V1"/>
    <mergeCell ref="W1:AC1"/>
    <mergeCell ref="AD1:AJ1"/>
    <mergeCell ref="A2:H2"/>
    <mergeCell ref="I2:O2"/>
    <mergeCell ref="P2:V2"/>
    <mergeCell ref="W2:AC2"/>
    <mergeCell ref="AD2:AJ2"/>
    <mergeCell ref="A3:H3"/>
    <mergeCell ref="I3:O3"/>
    <mergeCell ref="P3:V3"/>
    <mergeCell ref="W3:AC3"/>
    <mergeCell ref="AD3:AJ3"/>
    <mergeCell ref="A4:H4"/>
    <mergeCell ref="I4:O4"/>
    <mergeCell ref="P4:V4"/>
    <mergeCell ref="W4:AC4"/>
    <mergeCell ref="AD4:AJ4"/>
    <mergeCell ref="A5:H5"/>
    <mergeCell ref="I5:O5"/>
    <mergeCell ref="P5:V5"/>
    <mergeCell ref="W5:AC5"/>
    <mergeCell ref="AD5:AJ5"/>
    <mergeCell ref="A6:H6"/>
    <mergeCell ref="I6:O6"/>
    <mergeCell ref="P6:V6"/>
    <mergeCell ref="W6:AC6"/>
    <mergeCell ref="AD6:AJ6"/>
    <mergeCell ref="A7:H7"/>
    <mergeCell ref="I7:O7"/>
    <mergeCell ref="P7:V7"/>
    <mergeCell ref="W7:AC7"/>
    <mergeCell ref="AD7:AJ7"/>
    <mergeCell ref="A8:H8"/>
    <mergeCell ref="I8:O8"/>
    <mergeCell ref="P8:V8"/>
    <mergeCell ref="W8:AC8"/>
    <mergeCell ref="AD8:AJ8"/>
    <mergeCell ref="A9:H9"/>
    <mergeCell ref="I9:O9"/>
    <mergeCell ref="P9:V9"/>
    <mergeCell ref="W9:AC9"/>
    <mergeCell ref="AD9:AJ9"/>
    <mergeCell ref="A11:H11"/>
    <mergeCell ref="I11:O11"/>
    <mergeCell ref="P11:V11"/>
    <mergeCell ref="W11:AC11"/>
    <mergeCell ref="AD11:AJ11"/>
    <mergeCell ref="A12:H12"/>
    <mergeCell ref="I12:O12"/>
    <mergeCell ref="P12:V12"/>
    <mergeCell ref="W12:AC12"/>
    <mergeCell ref="AD12:AJ12"/>
    <mergeCell ref="A13:H13"/>
    <mergeCell ref="I13:O13"/>
    <mergeCell ref="P13:V13"/>
    <mergeCell ref="W13:AC13"/>
    <mergeCell ref="AD13:AJ13"/>
    <mergeCell ref="A14:H14"/>
    <mergeCell ref="I14:O14"/>
    <mergeCell ref="P14:V14"/>
    <mergeCell ref="W14:AC14"/>
    <mergeCell ref="AD14:AJ14"/>
    <mergeCell ref="A15:H15"/>
    <mergeCell ref="I15:O15"/>
    <mergeCell ref="P15:V15"/>
    <mergeCell ref="W15:AC15"/>
    <mergeCell ref="AD15:AJ15"/>
    <mergeCell ref="A16:H16"/>
    <mergeCell ref="I16:O16"/>
    <mergeCell ref="P16:V16"/>
    <mergeCell ref="W16:AC16"/>
    <mergeCell ref="AD16:AJ16"/>
    <mergeCell ref="A17:H17"/>
    <mergeCell ref="I17:O17"/>
    <mergeCell ref="P17:V17"/>
    <mergeCell ref="W17:AC17"/>
    <mergeCell ref="AD17:AJ17"/>
    <mergeCell ref="A18:H18"/>
    <mergeCell ref="I18:O18"/>
    <mergeCell ref="P18:V18"/>
    <mergeCell ref="W18:AC18"/>
    <mergeCell ref="AD18:AJ18"/>
    <mergeCell ref="A19:H19"/>
    <mergeCell ref="I19:O19"/>
    <mergeCell ref="P19:V19"/>
    <mergeCell ref="W19:AC19"/>
    <mergeCell ref="AD19:AJ19"/>
    <mergeCell ref="A21:H21"/>
    <mergeCell ref="I21:O21"/>
    <mergeCell ref="P21:V21"/>
    <mergeCell ref="W21:AC21"/>
    <mergeCell ref="AD21:AJ21"/>
    <mergeCell ref="A22:H22"/>
    <mergeCell ref="I22:O22"/>
    <mergeCell ref="P22:V22"/>
    <mergeCell ref="W22:AC22"/>
    <mergeCell ref="AD22:AJ22"/>
    <mergeCell ref="A23:H23"/>
    <mergeCell ref="I23:O23"/>
    <mergeCell ref="P23:V23"/>
    <mergeCell ref="W23:AC23"/>
    <mergeCell ref="AD23:AJ23"/>
    <mergeCell ref="A24:H24"/>
    <mergeCell ref="I24:O24"/>
    <mergeCell ref="P24:V24"/>
    <mergeCell ref="W24:AC24"/>
    <mergeCell ref="AD24:AJ24"/>
    <mergeCell ref="A25:H25"/>
    <mergeCell ref="I25:O25"/>
    <mergeCell ref="P25:V25"/>
    <mergeCell ref="W25:AC25"/>
    <mergeCell ref="AD25:AJ25"/>
    <mergeCell ref="A26:H26"/>
    <mergeCell ref="I26:O26"/>
    <mergeCell ref="P26:V26"/>
    <mergeCell ref="W26:AC26"/>
    <mergeCell ref="AD26:AJ26"/>
    <mergeCell ref="A27:H27"/>
    <mergeCell ref="I27:O27"/>
    <mergeCell ref="P27:V27"/>
    <mergeCell ref="W27:AC27"/>
    <mergeCell ref="AD27:AJ27"/>
    <mergeCell ref="A28:H28"/>
    <mergeCell ref="I28:O28"/>
    <mergeCell ref="P28:V28"/>
    <mergeCell ref="W28:AC28"/>
    <mergeCell ref="AD28:AJ28"/>
    <mergeCell ref="A29:H29"/>
    <mergeCell ref="I29:O29"/>
    <mergeCell ref="P29:V29"/>
    <mergeCell ref="W29:AC29"/>
    <mergeCell ref="AD29:AJ29"/>
    <mergeCell ref="A31:H31"/>
    <mergeCell ref="I31:O31"/>
    <mergeCell ref="P31:V31"/>
    <mergeCell ref="W31:AC31"/>
    <mergeCell ref="AD31:AJ31"/>
    <mergeCell ref="A32:H32"/>
    <mergeCell ref="I32:O32"/>
    <mergeCell ref="P32:V32"/>
    <mergeCell ref="W32:AC32"/>
    <mergeCell ref="AD32:AJ32"/>
    <mergeCell ref="A33:H33"/>
    <mergeCell ref="I33:O33"/>
    <mergeCell ref="P33:V33"/>
    <mergeCell ref="W33:AC33"/>
    <mergeCell ref="AD33:AJ33"/>
    <mergeCell ref="A34:H34"/>
    <mergeCell ref="I34:O34"/>
    <mergeCell ref="P34:V34"/>
    <mergeCell ref="W34:AC34"/>
    <mergeCell ref="AD34:AJ34"/>
    <mergeCell ref="A35:H35"/>
    <mergeCell ref="I35:O35"/>
    <mergeCell ref="P35:V35"/>
    <mergeCell ref="W35:AC35"/>
    <mergeCell ref="AD35:AJ35"/>
    <mergeCell ref="A36:H36"/>
    <mergeCell ref="I36:O36"/>
    <mergeCell ref="P36:V36"/>
    <mergeCell ref="W36:AC36"/>
    <mergeCell ref="AD36:AJ36"/>
    <mergeCell ref="A37:H37"/>
    <mergeCell ref="I37:O37"/>
    <mergeCell ref="P37:V37"/>
    <mergeCell ref="W37:AC37"/>
    <mergeCell ref="AD37:AJ37"/>
    <mergeCell ref="A38:H38"/>
    <mergeCell ref="I38:O38"/>
    <mergeCell ref="P38:V38"/>
    <mergeCell ref="W38:AC38"/>
    <mergeCell ref="AD38:AJ38"/>
    <mergeCell ref="A39:H39"/>
    <mergeCell ref="I39:O39"/>
    <mergeCell ref="P39:V39"/>
    <mergeCell ref="W39:AC39"/>
    <mergeCell ref="AD39:AJ39"/>
  </mergeCells>
  <conditionalFormatting sqref="I5:O5">
    <cfRule type="expression" dxfId="42" priority="16">
      <formula>$I$4=$AL$12</formula>
    </cfRule>
  </conditionalFormatting>
  <conditionalFormatting sqref="P5:V5">
    <cfRule type="expression" dxfId="41" priority="15">
      <formula>$P$4=$AL$12</formula>
    </cfRule>
  </conditionalFormatting>
  <conditionalFormatting sqref="W5:AC5">
    <cfRule type="expression" dxfId="40" priority="14">
      <formula>$W$4=$AL$12</formula>
    </cfRule>
  </conditionalFormatting>
  <conditionalFormatting sqref="AD5:AJ5">
    <cfRule type="expression" dxfId="39" priority="13">
      <formula>$AD$4=$AL$12</formula>
    </cfRule>
  </conditionalFormatting>
  <conditionalFormatting sqref="I15:O15">
    <cfRule type="expression" dxfId="38" priority="12">
      <formula>$I$14=$AL$12</formula>
    </cfRule>
  </conditionalFormatting>
  <conditionalFormatting sqref="P15:V15">
    <cfRule type="expression" dxfId="37" priority="11">
      <formula>$P$14=$AL$12</formula>
    </cfRule>
  </conditionalFormatting>
  <conditionalFormatting sqref="W15:AC15">
    <cfRule type="expression" dxfId="36" priority="10">
      <formula>$W$14=$AL$12</formula>
    </cfRule>
  </conditionalFormatting>
  <conditionalFormatting sqref="AD15:AJ15">
    <cfRule type="expression" dxfId="35" priority="9">
      <formula>$AD$14=$AL$12</formula>
    </cfRule>
  </conditionalFormatting>
  <conditionalFormatting sqref="I25:O25">
    <cfRule type="expression" dxfId="34" priority="8">
      <formula>$I$24=$AL$12</formula>
    </cfRule>
  </conditionalFormatting>
  <conditionalFormatting sqref="P25:V25">
    <cfRule type="expression" dxfId="33" priority="7">
      <formula>$P$24=$AL$12</formula>
    </cfRule>
  </conditionalFormatting>
  <conditionalFormatting sqref="W25:AC25">
    <cfRule type="expression" dxfId="32" priority="6">
      <formula>$W$24=$AL$12</formula>
    </cfRule>
  </conditionalFormatting>
  <conditionalFormatting sqref="AD25:AJ25">
    <cfRule type="expression" dxfId="31" priority="5">
      <formula>$AD$24=$AL$12</formula>
    </cfRule>
  </conditionalFormatting>
  <conditionalFormatting sqref="I35:O35">
    <cfRule type="expression" dxfId="30" priority="4">
      <formula>$I$34=$AL$12</formula>
    </cfRule>
  </conditionalFormatting>
  <conditionalFormatting sqref="P35:V35">
    <cfRule type="expression" dxfId="29" priority="3">
      <formula>$P$34=$AL$12</formula>
    </cfRule>
  </conditionalFormatting>
  <conditionalFormatting sqref="W35:AC35">
    <cfRule type="expression" dxfId="28" priority="2">
      <formula>$W$34=$AL$12</formula>
    </cfRule>
  </conditionalFormatting>
  <conditionalFormatting sqref="AD35:AJ35">
    <cfRule type="expression" dxfId="27" priority="1">
      <formula>$AD$34=$AL$12</formula>
    </cfRule>
  </conditionalFormatting>
  <dataValidations count="2">
    <dataValidation type="custom" showInputMessage="1" showErrorMessage="1" errorTitle="For &quot;Other&quot; Only" error="You may only enter data in this cell if pay frequency has been set to &quot;Other.&quot;" promptTitle="For &quot;Other&quot; Only" prompt="Enter data in this cell if pay frequency has been set to &quot;Other.&quot;" sqref="I5:AJ5 I15:AJ15 I25:AJ25 I35:AJ35">
      <formula1>I4="Other"</formula1>
    </dataValidation>
    <dataValidation type="list" allowBlank="1" showInputMessage="1" showErrorMessage="1" sqref="I4:AJ4 I14:AJ14 I24:AJ24 I34:AJ34">
      <formula1>Line_7_Pay_Period</formula1>
    </dataValidation>
  </dataValidations>
  <printOptions horizontalCentered="1"/>
  <pageMargins left="0.25" right="0.25" top="0.5" bottom="0.25" header="0.3" footer="0.25"/>
  <pageSetup fitToWidth="0" fitToHeight="0" orientation="landscape" r:id="rId1"/>
  <headerFooter>
    <oddHeader>&amp;C&amp;"-,Bold"&amp;K01+014Line 7</oddHeader>
  </headerFooter>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AX26"/>
  <sheetViews>
    <sheetView showGridLines="0" showRowColHeaders="0" showRuler="0" zoomScaleNormal="100" workbookViewId="0">
      <selection activeCell="I2" sqref="I2:O2"/>
    </sheetView>
  </sheetViews>
  <sheetFormatPr defaultColWidth="9.140625" defaultRowHeight="12.95" customHeight="1" x14ac:dyDescent="0.2"/>
  <cols>
    <col min="1" max="7" width="3.7109375" style="1" customWidth="1"/>
    <col min="8" max="8" width="5.5703125" style="1" customWidth="1"/>
    <col min="9" max="36" width="3.42578125" style="1" customWidth="1"/>
    <col min="37" max="50" width="11.42578125" style="1" hidden="1" customWidth="1"/>
    <col min="51" max="16384" width="9.140625" style="1"/>
  </cols>
  <sheetData>
    <row r="1" spans="1:50" ht="12.95" customHeight="1" x14ac:dyDescent="0.2">
      <c r="A1" s="145" t="s">
        <v>121</v>
      </c>
      <c r="B1" s="145"/>
      <c r="C1" s="145"/>
      <c r="D1" s="145"/>
      <c r="E1" s="145"/>
      <c r="F1" s="145"/>
      <c r="G1" s="145"/>
      <c r="H1" s="145"/>
      <c r="I1" s="144" t="s">
        <v>46</v>
      </c>
      <c r="J1" s="144"/>
      <c r="K1" s="144"/>
      <c r="L1" s="144"/>
      <c r="M1" s="144"/>
      <c r="N1" s="144"/>
      <c r="O1" s="144"/>
      <c r="P1" s="144" t="s">
        <v>60</v>
      </c>
      <c r="Q1" s="144"/>
      <c r="R1" s="144"/>
      <c r="S1" s="144"/>
      <c r="T1" s="144"/>
      <c r="U1" s="144"/>
      <c r="V1" s="144"/>
      <c r="W1" s="144" t="s">
        <v>67</v>
      </c>
      <c r="X1" s="144"/>
      <c r="Y1" s="144"/>
      <c r="Z1" s="144"/>
      <c r="AA1" s="144"/>
      <c r="AB1" s="144"/>
      <c r="AC1" s="144"/>
      <c r="AD1" s="144" t="s">
        <v>68</v>
      </c>
      <c r="AE1" s="144"/>
      <c r="AF1" s="144"/>
      <c r="AG1" s="144"/>
      <c r="AH1" s="144"/>
      <c r="AI1" s="144"/>
      <c r="AJ1" s="144"/>
    </row>
    <row r="2" spans="1:50" ht="12.95" customHeight="1" x14ac:dyDescent="0.2">
      <c r="A2" s="135" t="s">
        <v>56</v>
      </c>
      <c r="B2" s="135"/>
      <c r="C2" s="135"/>
      <c r="D2" s="135"/>
      <c r="E2" s="135"/>
      <c r="F2" s="135"/>
      <c r="G2" s="135"/>
      <c r="H2" s="135"/>
      <c r="I2" s="143"/>
      <c r="J2" s="143"/>
      <c r="K2" s="143"/>
      <c r="L2" s="143"/>
      <c r="M2" s="143"/>
      <c r="N2" s="143"/>
      <c r="O2" s="143"/>
      <c r="P2" s="143"/>
      <c r="Q2" s="143"/>
      <c r="R2" s="143"/>
      <c r="S2" s="143"/>
      <c r="T2" s="143"/>
      <c r="U2" s="143"/>
      <c r="V2" s="143"/>
      <c r="W2" s="143"/>
      <c r="X2" s="143"/>
      <c r="Y2" s="143"/>
      <c r="Z2" s="143"/>
      <c r="AA2" s="143"/>
      <c r="AB2" s="143"/>
      <c r="AC2" s="143"/>
      <c r="AD2" s="143"/>
      <c r="AE2" s="143"/>
      <c r="AF2" s="143"/>
      <c r="AG2" s="143"/>
      <c r="AH2" s="143"/>
      <c r="AI2" s="143"/>
      <c r="AJ2" s="143"/>
      <c r="AL2" s="1" t="s">
        <v>41</v>
      </c>
      <c r="AM2" s="1" t="s">
        <v>45</v>
      </c>
      <c r="AO2" s="1" t="s">
        <v>121</v>
      </c>
      <c r="AP2" s="19" t="s">
        <v>201</v>
      </c>
      <c r="AT2" s="20" t="s">
        <v>202</v>
      </c>
      <c r="AU2" s="20" t="s">
        <v>203</v>
      </c>
      <c r="AV2" s="20" t="s">
        <v>204</v>
      </c>
      <c r="AW2" s="20" t="s">
        <v>205</v>
      </c>
      <c r="AX2" s="20" t="s">
        <v>168</v>
      </c>
    </row>
    <row r="3" spans="1:50" ht="12.95" customHeight="1" x14ac:dyDescent="0.2">
      <c r="A3" s="146" t="s">
        <v>208</v>
      </c>
      <c r="B3" s="147"/>
      <c r="C3" s="147"/>
      <c r="D3" s="147"/>
      <c r="E3" s="147"/>
      <c r="F3" s="147"/>
      <c r="G3" s="147"/>
      <c r="H3" s="148"/>
      <c r="I3" s="149"/>
      <c r="J3" s="150"/>
      <c r="K3" s="150"/>
      <c r="L3" s="150"/>
      <c r="M3" s="150"/>
      <c r="N3" s="150"/>
      <c r="O3" s="151"/>
      <c r="P3" s="149"/>
      <c r="Q3" s="150"/>
      <c r="R3" s="150"/>
      <c r="S3" s="150"/>
      <c r="T3" s="150"/>
      <c r="U3" s="150"/>
      <c r="V3" s="151"/>
      <c r="W3" s="149"/>
      <c r="X3" s="150"/>
      <c r="Y3" s="150"/>
      <c r="Z3" s="150"/>
      <c r="AA3" s="150"/>
      <c r="AB3" s="150"/>
      <c r="AC3" s="151"/>
      <c r="AD3" s="149"/>
      <c r="AE3" s="150"/>
      <c r="AF3" s="150"/>
      <c r="AG3" s="150"/>
      <c r="AH3" s="150"/>
      <c r="AI3" s="150"/>
      <c r="AJ3" s="151"/>
      <c r="AM3" s="1">
        <v>0</v>
      </c>
      <c r="AP3" s="21" t="str">
        <f>IF(AND(I3="Yes",I4="Yes",I2&gt;0,AP4&gt;0),I2,"")</f>
        <v/>
      </c>
      <c r="AQ3" s="21" t="str">
        <f>IF(AND(P3="Yes",P4="Yes",P2&gt;0,AQ4&gt;0),P2,"")</f>
        <v/>
      </c>
      <c r="AR3" s="21" t="str">
        <f>IF(AND(W3="Yes",W4="Yes",W2&gt;0,AR4&gt;0),W2,"")</f>
        <v/>
      </c>
      <c r="AS3" s="21" t="str">
        <f>IF(AND(AD3="Yes",AD4="Yes",AD2&gt;0,AS4&gt;0),AD2,"")</f>
        <v/>
      </c>
      <c r="AT3" s="1" t="s">
        <v>121</v>
      </c>
      <c r="AU3" s="39" t="str">
        <f>AP3</f>
        <v/>
      </c>
      <c r="AV3" s="26">
        <f>AP4</f>
        <v>0</v>
      </c>
      <c r="AW3" s="30" t="str">
        <f t="array" ref="AW3">IFERROR(INDEX($AU$3:$AU$6,MATCH(0,COUNTIF($AW$2:AW2,$AU$3:$AU$6&amp;"")+IF($AU$3:$AU$6="",1,0),0)),"")</f>
        <v/>
      </c>
      <c r="AX3" s="31">
        <f>SUMIF($AU$3:$AU$6,AW3,$AV$3:$AV$6)</f>
        <v>0</v>
      </c>
    </row>
    <row r="4" spans="1:50" ht="12.95" customHeight="1" x14ac:dyDescent="0.2">
      <c r="A4" s="146" t="s">
        <v>207</v>
      </c>
      <c r="B4" s="147"/>
      <c r="C4" s="147"/>
      <c r="D4" s="147"/>
      <c r="E4" s="147"/>
      <c r="F4" s="147"/>
      <c r="G4" s="147"/>
      <c r="H4" s="148"/>
      <c r="I4" s="149"/>
      <c r="J4" s="150"/>
      <c r="K4" s="150"/>
      <c r="L4" s="150"/>
      <c r="M4" s="150"/>
      <c r="N4" s="150"/>
      <c r="O4" s="151"/>
      <c r="P4" s="149"/>
      <c r="Q4" s="150"/>
      <c r="R4" s="150"/>
      <c r="S4" s="150"/>
      <c r="T4" s="150"/>
      <c r="U4" s="150"/>
      <c r="V4" s="151"/>
      <c r="W4" s="149"/>
      <c r="X4" s="150"/>
      <c r="Y4" s="150"/>
      <c r="Z4" s="150"/>
      <c r="AA4" s="150"/>
      <c r="AB4" s="150"/>
      <c r="AC4" s="151"/>
      <c r="AD4" s="149"/>
      <c r="AE4" s="150"/>
      <c r="AF4" s="150"/>
      <c r="AG4" s="150"/>
      <c r="AH4" s="150"/>
      <c r="AI4" s="150"/>
      <c r="AJ4" s="151"/>
      <c r="AL4" s="1" t="s">
        <v>110</v>
      </c>
      <c r="AM4" s="1">
        <v>365</v>
      </c>
      <c r="AO4" s="1" t="s">
        <v>122</v>
      </c>
      <c r="AP4" s="22">
        <f>IF(AND(I3="Yes",I4="Yes",I2&gt;0),I11,0)</f>
        <v>0</v>
      </c>
      <c r="AQ4" s="22">
        <f>IF(AND(P3="Yes",P4="Yes",P2&gt;0),P11,0)</f>
        <v>0</v>
      </c>
      <c r="AR4" s="22">
        <f>IF(AND(W3="Yes",W4="Yes",W2&gt;0),W11,0)</f>
        <v>0</v>
      </c>
      <c r="AS4" s="22">
        <f>IF(AND(AD3="Yes",AD4="Yes",AD2&gt;0),AD11,0)</f>
        <v>0</v>
      </c>
      <c r="AT4" s="1" t="s">
        <v>121</v>
      </c>
      <c r="AU4" s="18" t="str">
        <f>AQ3</f>
        <v/>
      </c>
      <c r="AV4" s="27">
        <f>AQ4</f>
        <v>0</v>
      </c>
      <c r="AW4" s="30" t="str">
        <f t="array" ref="AW4">IFERROR(INDEX($AU$3:$AU$6,MATCH(0,COUNTIF($AW$2:AW3,$AU$3:$AU$6&amp;"")+IF($AU$3:$AU$6="",1,0),0)),"")</f>
        <v/>
      </c>
      <c r="AX4" s="31">
        <f t="shared" ref="AX4:AX6" si="0">SUMIF($AU$3:$AU$6,AW4,$AV$3:$AV$6)</f>
        <v>0</v>
      </c>
    </row>
    <row r="5" spans="1:50" ht="12.95" customHeight="1" x14ac:dyDescent="0.2">
      <c r="A5" s="135" t="s">
        <v>55</v>
      </c>
      <c r="B5" s="135"/>
      <c r="C5" s="135"/>
      <c r="D5" s="135"/>
      <c r="E5" s="135"/>
      <c r="F5" s="135"/>
      <c r="G5" s="135"/>
      <c r="H5" s="135"/>
      <c r="I5" s="143"/>
      <c r="J5" s="143"/>
      <c r="K5" s="143"/>
      <c r="L5" s="143"/>
      <c r="M5" s="143"/>
      <c r="N5" s="143"/>
      <c r="O5" s="143"/>
      <c r="P5" s="143"/>
      <c r="Q5" s="143"/>
      <c r="R5" s="143"/>
      <c r="S5" s="143"/>
      <c r="T5" s="143"/>
      <c r="U5" s="143"/>
      <c r="V5" s="143"/>
      <c r="W5" s="143"/>
      <c r="X5" s="143"/>
      <c r="Y5" s="143"/>
      <c r="Z5" s="143"/>
      <c r="AA5" s="143"/>
      <c r="AB5" s="143"/>
      <c r="AC5" s="143"/>
      <c r="AD5" s="143"/>
      <c r="AE5" s="143"/>
      <c r="AF5" s="143"/>
      <c r="AG5" s="143"/>
      <c r="AH5" s="143"/>
      <c r="AI5" s="143"/>
      <c r="AJ5" s="143"/>
      <c r="AL5" s="1" t="s">
        <v>42</v>
      </c>
      <c r="AM5" s="1">
        <v>52</v>
      </c>
      <c r="AO5" s="1" t="s">
        <v>123</v>
      </c>
      <c r="AT5" s="1" t="s">
        <v>121</v>
      </c>
      <c r="AU5" s="25" t="str">
        <f>AR3</f>
        <v/>
      </c>
      <c r="AV5" s="28">
        <f>AR4</f>
        <v>0</v>
      </c>
      <c r="AW5" s="30" t="str">
        <f t="array" ref="AW5">IFERROR(INDEX($AU$3:$AU$6,MATCH(0,COUNTIF($AW$2:AW4,$AU$3:$AU$6&amp;"")+IF($AU$3:$AU$6="",1,0),0)),"")</f>
        <v/>
      </c>
      <c r="AX5" s="31">
        <f t="shared" si="0"/>
        <v>0</v>
      </c>
    </row>
    <row r="6" spans="1:50" ht="12.95" customHeight="1" x14ac:dyDescent="0.2">
      <c r="A6" s="135" t="s">
        <v>58</v>
      </c>
      <c r="B6" s="135"/>
      <c r="C6" s="135"/>
      <c r="D6" s="135"/>
      <c r="E6" s="135"/>
      <c r="F6" s="135"/>
      <c r="G6" s="135"/>
      <c r="H6" s="135"/>
      <c r="I6" s="143"/>
      <c r="J6" s="143"/>
      <c r="K6" s="143"/>
      <c r="L6" s="143"/>
      <c r="M6" s="143"/>
      <c r="N6" s="143"/>
      <c r="O6" s="143"/>
      <c r="P6" s="143"/>
      <c r="Q6" s="143"/>
      <c r="R6" s="143"/>
      <c r="S6" s="143"/>
      <c r="T6" s="143"/>
      <c r="U6" s="143"/>
      <c r="V6" s="143"/>
      <c r="W6" s="143"/>
      <c r="X6" s="143"/>
      <c r="Y6" s="143"/>
      <c r="Z6" s="143"/>
      <c r="AA6" s="143"/>
      <c r="AB6" s="143"/>
      <c r="AC6" s="143"/>
      <c r="AD6" s="143"/>
      <c r="AE6" s="143"/>
      <c r="AF6" s="143"/>
      <c r="AG6" s="143"/>
      <c r="AH6" s="143"/>
      <c r="AI6" s="143"/>
      <c r="AJ6" s="143"/>
      <c r="AL6" s="1" t="s">
        <v>44</v>
      </c>
      <c r="AM6" s="1">
        <v>26</v>
      </c>
      <c r="AO6" s="1" t="s">
        <v>124</v>
      </c>
      <c r="AT6" s="1" t="s">
        <v>121</v>
      </c>
      <c r="AU6" s="24" t="str">
        <f>AS3</f>
        <v/>
      </c>
      <c r="AV6" s="29">
        <f>AS4</f>
        <v>0</v>
      </c>
      <c r="AW6" s="30" t="str">
        <f t="array" ref="AW6">IFERROR(INDEX($AU$3:$AU$6,MATCH(0,COUNTIF($AW$2:AW5,$AU$3:$AU$6&amp;"")+IF($AU$3:$AU$6="",1,0),0)),"")</f>
        <v/>
      </c>
      <c r="AX6" s="31">
        <f t="shared" si="0"/>
        <v>0</v>
      </c>
    </row>
    <row r="7" spans="1:50" ht="12.95" customHeight="1" x14ac:dyDescent="0.2">
      <c r="A7" s="135" t="s">
        <v>137</v>
      </c>
      <c r="B7" s="135"/>
      <c r="C7" s="135"/>
      <c r="D7" s="135"/>
      <c r="E7" s="135"/>
      <c r="F7" s="135"/>
      <c r="G7" s="135"/>
      <c r="H7" s="135"/>
      <c r="I7" s="141">
        <v>0</v>
      </c>
      <c r="J7" s="141"/>
      <c r="K7" s="141"/>
      <c r="L7" s="141"/>
      <c r="M7" s="141"/>
      <c r="N7" s="141"/>
      <c r="O7" s="141"/>
      <c r="P7" s="141">
        <v>0</v>
      </c>
      <c r="Q7" s="141"/>
      <c r="R7" s="141"/>
      <c r="S7" s="141"/>
      <c r="T7" s="141"/>
      <c r="U7" s="141"/>
      <c r="V7" s="141"/>
      <c r="W7" s="141">
        <v>0</v>
      </c>
      <c r="X7" s="141"/>
      <c r="Y7" s="141"/>
      <c r="Z7" s="141"/>
      <c r="AA7" s="141"/>
      <c r="AB7" s="141"/>
      <c r="AC7" s="141"/>
      <c r="AD7" s="141">
        <v>0</v>
      </c>
      <c r="AE7" s="141"/>
      <c r="AF7" s="141"/>
      <c r="AG7" s="141"/>
      <c r="AH7" s="141"/>
      <c r="AI7" s="141"/>
      <c r="AJ7" s="141"/>
      <c r="AL7" s="1" t="s">
        <v>193</v>
      </c>
      <c r="AM7" s="1">
        <v>24</v>
      </c>
    </row>
    <row r="8" spans="1:50" ht="12.95" customHeight="1" x14ac:dyDescent="0.2">
      <c r="A8" s="135" t="s">
        <v>103</v>
      </c>
      <c r="B8" s="135"/>
      <c r="C8" s="135"/>
      <c r="D8" s="135"/>
      <c r="E8" s="135"/>
      <c r="F8" s="135"/>
      <c r="G8" s="135"/>
      <c r="H8" s="135"/>
      <c r="I8" s="142">
        <v>0</v>
      </c>
      <c r="J8" s="142"/>
      <c r="K8" s="142"/>
      <c r="L8" s="142"/>
      <c r="M8" s="142"/>
      <c r="N8" s="142"/>
      <c r="O8" s="142"/>
      <c r="P8" s="142">
        <v>0</v>
      </c>
      <c r="Q8" s="142"/>
      <c r="R8" s="142"/>
      <c r="S8" s="142"/>
      <c r="T8" s="142"/>
      <c r="U8" s="142"/>
      <c r="V8" s="142"/>
      <c r="W8" s="142">
        <v>0</v>
      </c>
      <c r="X8" s="142"/>
      <c r="Y8" s="142"/>
      <c r="Z8" s="142"/>
      <c r="AA8" s="142"/>
      <c r="AB8" s="142"/>
      <c r="AC8" s="142"/>
      <c r="AD8" s="142">
        <v>0</v>
      </c>
      <c r="AE8" s="142"/>
      <c r="AF8" s="142"/>
      <c r="AG8" s="142"/>
      <c r="AH8" s="142"/>
      <c r="AI8" s="142"/>
      <c r="AJ8" s="142"/>
      <c r="AL8" s="1" t="s">
        <v>43</v>
      </c>
      <c r="AM8" s="1">
        <v>12</v>
      </c>
    </row>
    <row r="9" spans="1:50" ht="12.95" customHeight="1" x14ac:dyDescent="0.2">
      <c r="A9" s="135" t="s">
        <v>197</v>
      </c>
      <c r="B9" s="135"/>
      <c r="C9" s="135"/>
      <c r="D9" s="135"/>
      <c r="E9" s="135"/>
      <c r="F9" s="135"/>
      <c r="G9" s="135"/>
      <c r="H9" s="135"/>
      <c r="I9" s="142">
        <v>0</v>
      </c>
      <c r="J9" s="142"/>
      <c r="K9" s="142"/>
      <c r="L9" s="142"/>
      <c r="M9" s="142"/>
      <c r="N9" s="142"/>
      <c r="O9" s="142"/>
      <c r="P9" s="142">
        <v>0</v>
      </c>
      <c r="Q9" s="142"/>
      <c r="R9" s="142"/>
      <c r="S9" s="142"/>
      <c r="T9" s="142"/>
      <c r="U9" s="142"/>
      <c r="V9" s="142"/>
      <c r="W9" s="142">
        <v>0</v>
      </c>
      <c r="X9" s="142"/>
      <c r="Y9" s="142"/>
      <c r="Z9" s="142"/>
      <c r="AA9" s="142"/>
      <c r="AB9" s="142"/>
      <c r="AC9" s="142"/>
      <c r="AD9" s="142">
        <v>0</v>
      </c>
      <c r="AE9" s="142"/>
      <c r="AF9" s="142"/>
      <c r="AG9" s="142"/>
      <c r="AH9" s="142"/>
      <c r="AI9" s="142"/>
      <c r="AJ9" s="142"/>
      <c r="AL9" s="1" t="s">
        <v>80</v>
      </c>
      <c r="AM9" s="1">
        <v>4</v>
      </c>
    </row>
    <row r="10" spans="1:50" ht="12.95" customHeight="1" x14ac:dyDescent="0.2">
      <c r="A10" s="135" t="s">
        <v>59</v>
      </c>
      <c r="B10" s="135"/>
      <c r="C10" s="135"/>
      <c r="D10" s="135"/>
      <c r="E10" s="135"/>
      <c r="F10" s="135"/>
      <c r="G10" s="135"/>
      <c r="H10" s="135"/>
      <c r="I10" s="136">
        <f>IF(I6=0,0,VLOOKUP(I6,Table_Line_8_Pay_Period[],2,FALSE))</f>
        <v>0</v>
      </c>
      <c r="J10" s="136"/>
      <c r="K10" s="136"/>
      <c r="L10" s="136"/>
      <c r="M10" s="136"/>
      <c r="N10" s="136"/>
      <c r="O10" s="136"/>
      <c r="P10" s="136">
        <f>IF(P6=0,0,VLOOKUP(P6,Table_Line_8_Pay_Period[],2,FALSE))</f>
        <v>0</v>
      </c>
      <c r="Q10" s="136"/>
      <c r="R10" s="136"/>
      <c r="S10" s="136"/>
      <c r="T10" s="136"/>
      <c r="U10" s="136"/>
      <c r="V10" s="136"/>
      <c r="W10" s="136">
        <f>IF(W6=0,0,VLOOKUP(W6,Table_Line_8_Pay_Period[],2,FALSE))</f>
        <v>0</v>
      </c>
      <c r="X10" s="136"/>
      <c r="Y10" s="136"/>
      <c r="Z10" s="136"/>
      <c r="AA10" s="136"/>
      <c r="AB10" s="136"/>
      <c r="AC10" s="136"/>
      <c r="AD10" s="136">
        <f>IF(AD6=0,0,VLOOKUP(AD6,Table_Line_8_Pay_Period[],2,FALSE))</f>
        <v>0</v>
      </c>
      <c r="AE10" s="136"/>
      <c r="AF10" s="136"/>
      <c r="AG10" s="136"/>
      <c r="AH10" s="136"/>
      <c r="AI10" s="136"/>
      <c r="AJ10" s="136"/>
      <c r="AL10" s="1" t="s">
        <v>81</v>
      </c>
      <c r="AM10" s="1">
        <v>2</v>
      </c>
    </row>
    <row r="11" spans="1:50" ht="12.95" customHeight="1" x14ac:dyDescent="0.2">
      <c r="A11" s="133" t="s">
        <v>47</v>
      </c>
      <c r="B11" s="133"/>
      <c r="C11" s="133"/>
      <c r="D11" s="133"/>
      <c r="E11" s="133"/>
      <c r="F11" s="133"/>
      <c r="G11" s="133"/>
      <c r="H11" s="133"/>
      <c r="I11" s="134">
        <f>IF(AND(I3="Yes",OR(I4="Yes",I4="No")),IF(AND(I6="Other",I7=0),0,SUM(IF(I6=0,0,IF(AND(I6="Other",I7&gt;0),I8*I7,I8*I10))+I9)),0)</f>
        <v>0</v>
      </c>
      <c r="J11" s="134"/>
      <c r="K11" s="134"/>
      <c r="L11" s="134"/>
      <c r="M11" s="134"/>
      <c r="N11" s="134"/>
      <c r="O11" s="134"/>
      <c r="P11" s="134">
        <f t="shared" ref="P11" si="1">IF(AND(P3="Yes",OR(P4="Yes",P4="No")),IF(AND(P6="Other",P7=0),0,SUM(IF(P6=0,0,IF(AND(P6="Other",P7&gt;0),P8*P7,P8*P10))+P9)),0)</f>
        <v>0</v>
      </c>
      <c r="Q11" s="134"/>
      <c r="R11" s="134"/>
      <c r="S11" s="134"/>
      <c r="T11" s="134"/>
      <c r="U11" s="134"/>
      <c r="V11" s="134"/>
      <c r="W11" s="134">
        <f t="shared" ref="W11" si="2">IF(AND(W3="Yes",OR(W4="Yes",W4="No")),IF(AND(W6="Other",W7=0),0,SUM(IF(W6=0,0,IF(AND(W6="Other",W7&gt;0),W8*W7,W8*W10))+W9)),0)</f>
        <v>0</v>
      </c>
      <c r="X11" s="134"/>
      <c r="Y11" s="134"/>
      <c r="Z11" s="134"/>
      <c r="AA11" s="134"/>
      <c r="AB11" s="134"/>
      <c r="AC11" s="134"/>
      <c r="AD11" s="134">
        <f t="shared" ref="AD11" si="3">IF(AND(AD3="Yes",OR(AD4="Yes",AD4="No")),IF(AND(AD6="Other",AD7=0),0,SUM(IF(AD6=0,0,IF(AND(AD6="Other",AD7&gt;0),AD8*AD7,AD8*AD10))+AD9)),0)</f>
        <v>0</v>
      </c>
      <c r="AE11" s="134"/>
      <c r="AF11" s="134"/>
      <c r="AG11" s="134"/>
      <c r="AH11" s="134"/>
      <c r="AI11" s="134"/>
      <c r="AJ11" s="134"/>
      <c r="AK11" s="3">
        <f>SUM(I11:AJ11)-SUM(AP4:AS4)</f>
        <v>0</v>
      </c>
      <c r="AL11" s="1" t="s">
        <v>82</v>
      </c>
      <c r="AM11" s="1">
        <v>1</v>
      </c>
    </row>
    <row r="12" spans="1:50" ht="12.95" customHeight="1" x14ac:dyDescent="0.2">
      <c r="I12" s="171" t="str">
        <f>IF(AP4&gt;0,"See note at the end of this tab","")</f>
        <v/>
      </c>
      <c r="J12" s="171"/>
      <c r="K12" s="171"/>
      <c r="L12" s="171"/>
      <c r="M12" s="171"/>
      <c r="N12" s="171"/>
      <c r="O12" s="171"/>
      <c r="P12" s="171" t="str">
        <f>IF(AQ4&gt;0,"See note at the end of this tab","")</f>
        <v/>
      </c>
      <c r="Q12" s="171"/>
      <c r="R12" s="171"/>
      <c r="S12" s="171"/>
      <c r="T12" s="171"/>
      <c r="U12" s="171"/>
      <c r="V12" s="171"/>
      <c r="W12" s="171" t="str">
        <f>IF(AR4&gt;0,"See note at the end of this tab","")</f>
        <v/>
      </c>
      <c r="X12" s="171"/>
      <c r="Y12" s="171"/>
      <c r="Z12" s="171"/>
      <c r="AA12" s="171"/>
      <c r="AB12" s="171"/>
      <c r="AC12" s="171"/>
      <c r="AD12" s="171" t="str">
        <f>IF(AS4&gt;0,"See note at the end of this tab","")</f>
        <v/>
      </c>
      <c r="AE12" s="171"/>
      <c r="AF12" s="171"/>
      <c r="AG12" s="171"/>
      <c r="AH12" s="171"/>
      <c r="AI12" s="171"/>
      <c r="AJ12" s="171"/>
      <c r="AK12" s="2">
        <f>SUM(AK11)</f>
        <v>0</v>
      </c>
      <c r="AL12" s="1" t="s">
        <v>91</v>
      </c>
      <c r="AM12" s="1">
        <v>0</v>
      </c>
    </row>
    <row r="13" spans="1:50" ht="12.95" customHeight="1" x14ac:dyDescent="0.2">
      <c r="AK13" s="3">
        <f>SUM('Line 1'!AM111:AM118)</f>
        <v>0</v>
      </c>
    </row>
    <row r="14" spans="1:50" ht="12.95" customHeight="1" x14ac:dyDescent="0.2">
      <c r="A14" s="64" t="str">
        <f>'Line 1'!A106</f>
        <v/>
      </c>
      <c r="AK14" s="2">
        <f>SUM(AK12:AK13)+'Manual Override'!AM11</f>
        <v>0</v>
      </c>
    </row>
    <row r="15" spans="1:50" ht="12.95" customHeight="1" x14ac:dyDescent="0.2">
      <c r="A15" s="65" t="str">
        <f>'Line 1'!A107</f>
        <v/>
      </c>
    </row>
    <row r="16" spans="1:50" ht="12.95" customHeight="1" x14ac:dyDescent="0.2">
      <c r="A16" s="65" t="str">
        <f>'Line 1'!A108</f>
        <v/>
      </c>
    </row>
    <row r="18" spans="1:36" ht="12.95" customHeight="1" x14ac:dyDescent="0.2">
      <c r="A18" s="65"/>
      <c r="B18" s="130" t="str">
        <f>'Line 1'!B110:H110</f>
        <v/>
      </c>
      <c r="C18" s="130"/>
      <c r="D18" s="130"/>
      <c r="E18" s="130"/>
      <c r="F18" s="130"/>
      <c r="G18" s="130"/>
      <c r="H18" s="130"/>
      <c r="I18" s="129" t="str">
        <f>'Line 1'!I110:O110</f>
        <v/>
      </c>
      <c r="J18" s="129"/>
      <c r="K18" s="129"/>
      <c r="L18" s="129"/>
      <c r="M18" s="129"/>
      <c r="N18" s="129"/>
      <c r="O18" s="129"/>
      <c r="P18" s="129" t="str">
        <f>'Line 1'!P110:V110</f>
        <v/>
      </c>
      <c r="Q18" s="129"/>
      <c r="R18" s="129"/>
      <c r="S18" s="129"/>
      <c r="T18" s="129"/>
      <c r="U18" s="129"/>
      <c r="V18" s="129"/>
      <c r="W18" s="129" t="str">
        <f>'Line 1'!W110:AC110</f>
        <v/>
      </c>
      <c r="X18" s="129"/>
      <c r="Y18" s="129"/>
      <c r="Z18" s="129"/>
      <c r="AA18" s="129"/>
      <c r="AB18" s="129"/>
      <c r="AC18" s="129"/>
      <c r="AD18" s="129" t="str">
        <f>'Line 1'!AD110:AJ110</f>
        <v/>
      </c>
      <c r="AE18" s="129"/>
      <c r="AF18" s="129"/>
      <c r="AG18" s="129"/>
      <c r="AH18" s="129"/>
      <c r="AI18" s="129"/>
      <c r="AJ18" s="129"/>
    </row>
    <row r="19" spans="1:36" ht="12.95" customHeight="1" x14ac:dyDescent="0.2">
      <c r="A19" s="63" t="str">
        <f>'Line 1'!A111</f>
        <v/>
      </c>
      <c r="B19" s="131" t="str">
        <f>'Line 1'!B111</f>
        <v/>
      </c>
      <c r="C19" s="131">
        <f>'Line 1'!C111</f>
        <v>0</v>
      </c>
      <c r="D19" s="131">
        <f>'Line 1'!D111</f>
        <v>0</v>
      </c>
      <c r="E19" s="131">
        <f>'Line 1'!E111</f>
        <v>0</v>
      </c>
      <c r="F19" s="131">
        <f>'Line 1'!F111</f>
        <v>0</v>
      </c>
      <c r="G19" s="131">
        <f>'Line 1'!G111</f>
        <v>0</v>
      </c>
      <c r="H19" s="131">
        <f>'Line 1'!H111</f>
        <v>0</v>
      </c>
      <c r="I19" s="170" t="str">
        <f>'Line 1'!I111</f>
        <v/>
      </c>
      <c r="J19" s="170">
        <f>'Line 1'!J111</f>
        <v>0</v>
      </c>
      <c r="K19" s="170">
        <f>'Line 1'!K111</f>
        <v>0</v>
      </c>
      <c r="L19" s="170">
        <f>'Line 1'!L111</f>
        <v>0</v>
      </c>
      <c r="M19" s="170">
        <f>'Line 1'!M111</f>
        <v>0</v>
      </c>
      <c r="N19" s="170">
        <f>'Line 1'!N111</f>
        <v>0</v>
      </c>
      <c r="O19" s="170">
        <f>'Line 1'!O111</f>
        <v>0</v>
      </c>
      <c r="P19" s="170" t="str">
        <f>'Line 1'!P111</f>
        <v/>
      </c>
      <c r="Q19" s="170">
        <f>'Line 1'!Q111</f>
        <v>0</v>
      </c>
      <c r="R19" s="170">
        <f>'Line 1'!R111</f>
        <v>0</v>
      </c>
      <c r="S19" s="170">
        <f>'Line 1'!S111</f>
        <v>0</v>
      </c>
      <c r="T19" s="170">
        <f>'Line 1'!T111</f>
        <v>0</v>
      </c>
      <c r="U19" s="170">
        <f>'Line 1'!U111</f>
        <v>0</v>
      </c>
      <c r="V19" s="170">
        <f>'Line 1'!V111</f>
        <v>0</v>
      </c>
      <c r="W19" s="170" t="str">
        <f>'Line 1'!W111</f>
        <v/>
      </c>
      <c r="X19" s="170">
        <f>'Line 1'!X111</f>
        <v>0</v>
      </c>
      <c r="Y19" s="170">
        <f>'Line 1'!Y111</f>
        <v>0</v>
      </c>
      <c r="Z19" s="170">
        <f>'Line 1'!Z111</f>
        <v>0</v>
      </c>
      <c r="AA19" s="170">
        <f>'Line 1'!AA111</f>
        <v>0</v>
      </c>
      <c r="AB19" s="170">
        <f>'Line 1'!AB111</f>
        <v>0</v>
      </c>
      <c r="AC19" s="170">
        <f>'Line 1'!AC111</f>
        <v>0</v>
      </c>
      <c r="AD19" s="128" t="str">
        <f>'Line 1'!AD111</f>
        <v/>
      </c>
      <c r="AE19" s="128">
        <f>'Line 1'!AE111</f>
        <v>0</v>
      </c>
      <c r="AF19" s="128">
        <f>'Line 1'!AF111</f>
        <v>0</v>
      </c>
      <c r="AG19" s="128">
        <f>'Line 1'!AG111</f>
        <v>0</v>
      </c>
      <c r="AH19" s="128">
        <f>'Line 1'!AH111</f>
        <v>0</v>
      </c>
      <c r="AI19" s="128">
        <f>'Line 1'!AI111</f>
        <v>0</v>
      </c>
      <c r="AJ19" s="128">
        <f>'Line 1'!AJ111</f>
        <v>0</v>
      </c>
    </row>
    <row r="20" spans="1:36" ht="12.95" customHeight="1" x14ac:dyDescent="0.2">
      <c r="A20" s="63" t="str">
        <f>'Line 1'!A112</f>
        <v/>
      </c>
      <c r="B20" s="131" t="str">
        <f>'Line 1'!B112</f>
        <v/>
      </c>
      <c r="C20" s="131">
        <f>'Line 1'!C112</f>
        <v>0</v>
      </c>
      <c r="D20" s="131">
        <f>'Line 1'!D112</f>
        <v>0</v>
      </c>
      <c r="E20" s="131">
        <f>'Line 1'!E112</f>
        <v>0</v>
      </c>
      <c r="F20" s="131">
        <f>'Line 1'!F112</f>
        <v>0</v>
      </c>
      <c r="G20" s="131">
        <f>'Line 1'!G112</f>
        <v>0</v>
      </c>
      <c r="H20" s="131">
        <f>'Line 1'!H112</f>
        <v>0</v>
      </c>
      <c r="I20" s="170" t="str">
        <f>'Line 1'!I112</f>
        <v/>
      </c>
      <c r="J20" s="170">
        <f>'Line 1'!J112</f>
        <v>0</v>
      </c>
      <c r="K20" s="170">
        <f>'Line 1'!K112</f>
        <v>0</v>
      </c>
      <c r="L20" s="170">
        <f>'Line 1'!L112</f>
        <v>0</v>
      </c>
      <c r="M20" s="170">
        <f>'Line 1'!M112</f>
        <v>0</v>
      </c>
      <c r="N20" s="170">
        <f>'Line 1'!N112</f>
        <v>0</v>
      </c>
      <c r="O20" s="170">
        <f>'Line 1'!O112</f>
        <v>0</v>
      </c>
      <c r="P20" s="170" t="str">
        <f>'Line 1'!P112</f>
        <v/>
      </c>
      <c r="Q20" s="170">
        <f>'Line 1'!Q112</f>
        <v>0</v>
      </c>
      <c r="R20" s="170">
        <f>'Line 1'!R112</f>
        <v>0</v>
      </c>
      <c r="S20" s="170">
        <f>'Line 1'!S112</f>
        <v>0</v>
      </c>
      <c r="T20" s="170">
        <f>'Line 1'!T112</f>
        <v>0</v>
      </c>
      <c r="U20" s="170">
        <f>'Line 1'!U112</f>
        <v>0</v>
      </c>
      <c r="V20" s="170">
        <f>'Line 1'!V112</f>
        <v>0</v>
      </c>
      <c r="W20" s="170" t="str">
        <f>'Line 1'!W112</f>
        <v/>
      </c>
      <c r="X20" s="170">
        <f>'Line 1'!X112</f>
        <v>0</v>
      </c>
      <c r="Y20" s="170">
        <f>'Line 1'!Y112</f>
        <v>0</v>
      </c>
      <c r="Z20" s="170">
        <f>'Line 1'!Z112</f>
        <v>0</v>
      </c>
      <c r="AA20" s="170">
        <f>'Line 1'!AA112</f>
        <v>0</v>
      </c>
      <c r="AB20" s="170">
        <f>'Line 1'!AB112</f>
        <v>0</v>
      </c>
      <c r="AC20" s="170">
        <f>'Line 1'!AC112</f>
        <v>0</v>
      </c>
      <c r="AD20" s="128" t="str">
        <f>'Line 1'!AD112</f>
        <v/>
      </c>
      <c r="AE20" s="128">
        <f>'Line 1'!AE112</f>
        <v>0</v>
      </c>
      <c r="AF20" s="128">
        <f>'Line 1'!AF112</f>
        <v>0</v>
      </c>
      <c r="AG20" s="128">
        <f>'Line 1'!AG112</f>
        <v>0</v>
      </c>
      <c r="AH20" s="128">
        <f>'Line 1'!AH112</f>
        <v>0</v>
      </c>
      <c r="AI20" s="128">
        <f>'Line 1'!AI112</f>
        <v>0</v>
      </c>
      <c r="AJ20" s="128">
        <f>'Line 1'!AJ112</f>
        <v>0</v>
      </c>
    </row>
    <row r="21" spans="1:36" ht="12.95" customHeight="1" x14ac:dyDescent="0.2">
      <c r="A21" s="63" t="str">
        <f>'Line 1'!A113</f>
        <v/>
      </c>
      <c r="B21" s="131" t="str">
        <f>'Line 1'!B113</f>
        <v/>
      </c>
      <c r="C21" s="131">
        <f>'Line 1'!C113</f>
        <v>0</v>
      </c>
      <c r="D21" s="131">
        <f>'Line 1'!D113</f>
        <v>0</v>
      </c>
      <c r="E21" s="131">
        <f>'Line 1'!E113</f>
        <v>0</v>
      </c>
      <c r="F21" s="131">
        <f>'Line 1'!F113</f>
        <v>0</v>
      </c>
      <c r="G21" s="131">
        <f>'Line 1'!G113</f>
        <v>0</v>
      </c>
      <c r="H21" s="131">
        <f>'Line 1'!H113</f>
        <v>0</v>
      </c>
      <c r="I21" s="170" t="str">
        <f>'Line 1'!I113</f>
        <v/>
      </c>
      <c r="J21" s="170">
        <f>'Line 1'!J113</f>
        <v>0</v>
      </c>
      <c r="K21" s="170">
        <f>'Line 1'!K113</f>
        <v>0</v>
      </c>
      <c r="L21" s="170">
        <f>'Line 1'!L113</f>
        <v>0</v>
      </c>
      <c r="M21" s="170">
        <f>'Line 1'!M113</f>
        <v>0</v>
      </c>
      <c r="N21" s="170">
        <f>'Line 1'!N113</f>
        <v>0</v>
      </c>
      <c r="O21" s="170">
        <f>'Line 1'!O113</f>
        <v>0</v>
      </c>
      <c r="P21" s="170" t="str">
        <f>'Line 1'!P113</f>
        <v/>
      </c>
      <c r="Q21" s="170">
        <f>'Line 1'!Q113</f>
        <v>0</v>
      </c>
      <c r="R21" s="170">
        <f>'Line 1'!R113</f>
        <v>0</v>
      </c>
      <c r="S21" s="170">
        <f>'Line 1'!S113</f>
        <v>0</v>
      </c>
      <c r="T21" s="170">
        <f>'Line 1'!T113</f>
        <v>0</v>
      </c>
      <c r="U21" s="170">
        <f>'Line 1'!U113</f>
        <v>0</v>
      </c>
      <c r="V21" s="170">
        <f>'Line 1'!V113</f>
        <v>0</v>
      </c>
      <c r="W21" s="170" t="str">
        <f>'Line 1'!W113</f>
        <v/>
      </c>
      <c r="X21" s="170">
        <f>'Line 1'!X113</f>
        <v>0</v>
      </c>
      <c r="Y21" s="170">
        <f>'Line 1'!Y113</f>
        <v>0</v>
      </c>
      <c r="Z21" s="170">
        <f>'Line 1'!Z113</f>
        <v>0</v>
      </c>
      <c r="AA21" s="170">
        <f>'Line 1'!AA113</f>
        <v>0</v>
      </c>
      <c r="AB21" s="170">
        <f>'Line 1'!AB113</f>
        <v>0</v>
      </c>
      <c r="AC21" s="170">
        <f>'Line 1'!AC113</f>
        <v>0</v>
      </c>
      <c r="AD21" s="128" t="str">
        <f>'Line 1'!AD113</f>
        <v/>
      </c>
      <c r="AE21" s="128">
        <f>'Line 1'!AE113</f>
        <v>0</v>
      </c>
      <c r="AF21" s="128">
        <f>'Line 1'!AF113</f>
        <v>0</v>
      </c>
      <c r="AG21" s="128">
        <f>'Line 1'!AG113</f>
        <v>0</v>
      </c>
      <c r="AH21" s="128">
        <f>'Line 1'!AH113</f>
        <v>0</v>
      </c>
      <c r="AI21" s="128">
        <f>'Line 1'!AI113</f>
        <v>0</v>
      </c>
      <c r="AJ21" s="128">
        <f>'Line 1'!AJ113</f>
        <v>0</v>
      </c>
    </row>
    <row r="22" spans="1:36" ht="12.95" customHeight="1" x14ac:dyDescent="0.2">
      <c r="A22" s="63" t="str">
        <f>'Line 1'!A114</f>
        <v/>
      </c>
      <c r="B22" s="131" t="str">
        <f>'Line 1'!B114</f>
        <v/>
      </c>
      <c r="C22" s="131">
        <f>'Line 1'!C114</f>
        <v>0</v>
      </c>
      <c r="D22" s="131">
        <f>'Line 1'!D114</f>
        <v>0</v>
      </c>
      <c r="E22" s="131">
        <f>'Line 1'!E114</f>
        <v>0</v>
      </c>
      <c r="F22" s="131">
        <f>'Line 1'!F114</f>
        <v>0</v>
      </c>
      <c r="G22" s="131">
        <f>'Line 1'!G114</f>
        <v>0</v>
      </c>
      <c r="H22" s="131">
        <f>'Line 1'!H114</f>
        <v>0</v>
      </c>
      <c r="I22" s="170" t="str">
        <f>'Line 1'!I114</f>
        <v/>
      </c>
      <c r="J22" s="170">
        <f>'Line 1'!J114</f>
        <v>0</v>
      </c>
      <c r="K22" s="170">
        <f>'Line 1'!K114</f>
        <v>0</v>
      </c>
      <c r="L22" s="170">
        <f>'Line 1'!L114</f>
        <v>0</v>
      </c>
      <c r="M22" s="170">
        <f>'Line 1'!M114</f>
        <v>0</v>
      </c>
      <c r="N22" s="170">
        <f>'Line 1'!N114</f>
        <v>0</v>
      </c>
      <c r="O22" s="170">
        <f>'Line 1'!O114</f>
        <v>0</v>
      </c>
      <c r="P22" s="170" t="str">
        <f>'Line 1'!P114</f>
        <v/>
      </c>
      <c r="Q22" s="170">
        <f>'Line 1'!Q114</f>
        <v>0</v>
      </c>
      <c r="R22" s="170">
        <f>'Line 1'!R114</f>
        <v>0</v>
      </c>
      <c r="S22" s="170">
        <f>'Line 1'!S114</f>
        <v>0</v>
      </c>
      <c r="T22" s="170">
        <f>'Line 1'!T114</f>
        <v>0</v>
      </c>
      <c r="U22" s="170">
        <f>'Line 1'!U114</f>
        <v>0</v>
      </c>
      <c r="V22" s="170">
        <f>'Line 1'!V114</f>
        <v>0</v>
      </c>
      <c r="W22" s="170" t="str">
        <f>'Line 1'!W114</f>
        <v/>
      </c>
      <c r="X22" s="170">
        <f>'Line 1'!X114</f>
        <v>0</v>
      </c>
      <c r="Y22" s="170">
        <f>'Line 1'!Y114</f>
        <v>0</v>
      </c>
      <c r="Z22" s="170">
        <f>'Line 1'!Z114</f>
        <v>0</v>
      </c>
      <c r="AA22" s="170">
        <f>'Line 1'!AA114</f>
        <v>0</v>
      </c>
      <c r="AB22" s="170">
        <f>'Line 1'!AB114</f>
        <v>0</v>
      </c>
      <c r="AC22" s="170">
        <f>'Line 1'!AC114</f>
        <v>0</v>
      </c>
      <c r="AD22" s="128" t="str">
        <f>'Line 1'!AD114</f>
        <v/>
      </c>
      <c r="AE22" s="128">
        <f>'Line 1'!AE114</f>
        <v>0</v>
      </c>
      <c r="AF22" s="128">
        <f>'Line 1'!AF114</f>
        <v>0</v>
      </c>
      <c r="AG22" s="128">
        <f>'Line 1'!AG114</f>
        <v>0</v>
      </c>
      <c r="AH22" s="128">
        <f>'Line 1'!AH114</f>
        <v>0</v>
      </c>
      <c r="AI22" s="128">
        <f>'Line 1'!AI114</f>
        <v>0</v>
      </c>
      <c r="AJ22" s="128">
        <f>'Line 1'!AJ114</f>
        <v>0</v>
      </c>
    </row>
    <row r="23" spans="1:36" ht="12.95" customHeight="1" x14ac:dyDescent="0.2">
      <c r="A23" s="63" t="str">
        <f>'Line 1'!A115</f>
        <v/>
      </c>
      <c r="B23" s="131" t="str">
        <f>'Line 1'!B115</f>
        <v/>
      </c>
      <c r="C23" s="131">
        <f>'Line 1'!C115</f>
        <v>0</v>
      </c>
      <c r="D23" s="131">
        <f>'Line 1'!D115</f>
        <v>0</v>
      </c>
      <c r="E23" s="131">
        <f>'Line 1'!E115</f>
        <v>0</v>
      </c>
      <c r="F23" s="131">
        <f>'Line 1'!F115</f>
        <v>0</v>
      </c>
      <c r="G23" s="131">
        <f>'Line 1'!G115</f>
        <v>0</v>
      </c>
      <c r="H23" s="131">
        <f>'Line 1'!H115</f>
        <v>0</v>
      </c>
      <c r="I23" s="170" t="str">
        <f>'Line 1'!I115</f>
        <v/>
      </c>
      <c r="J23" s="170">
        <f>'Line 1'!J115</f>
        <v>0</v>
      </c>
      <c r="K23" s="170">
        <f>'Line 1'!K115</f>
        <v>0</v>
      </c>
      <c r="L23" s="170">
        <f>'Line 1'!L115</f>
        <v>0</v>
      </c>
      <c r="M23" s="170">
        <f>'Line 1'!M115</f>
        <v>0</v>
      </c>
      <c r="N23" s="170">
        <f>'Line 1'!N115</f>
        <v>0</v>
      </c>
      <c r="O23" s="170">
        <f>'Line 1'!O115</f>
        <v>0</v>
      </c>
      <c r="P23" s="170" t="str">
        <f>'Line 1'!P115</f>
        <v/>
      </c>
      <c r="Q23" s="170">
        <f>'Line 1'!Q115</f>
        <v>0</v>
      </c>
      <c r="R23" s="170">
        <f>'Line 1'!R115</f>
        <v>0</v>
      </c>
      <c r="S23" s="170">
        <f>'Line 1'!S115</f>
        <v>0</v>
      </c>
      <c r="T23" s="170">
        <f>'Line 1'!T115</f>
        <v>0</v>
      </c>
      <c r="U23" s="170">
        <f>'Line 1'!U115</f>
        <v>0</v>
      </c>
      <c r="V23" s="170">
        <f>'Line 1'!V115</f>
        <v>0</v>
      </c>
      <c r="W23" s="170" t="str">
        <f>'Line 1'!W115</f>
        <v/>
      </c>
      <c r="X23" s="170">
        <f>'Line 1'!X115</f>
        <v>0</v>
      </c>
      <c r="Y23" s="170">
        <f>'Line 1'!Y115</f>
        <v>0</v>
      </c>
      <c r="Z23" s="170">
        <f>'Line 1'!Z115</f>
        <v>0</v>
      </c>
      <c r="AA23" s="170">
        <f>'Line 1'!AA115</f>
        <v>0</v>
      </c>
      <c r="AB23" s="170">
        <f>'Line 1'!AB115</f>
        <v>0</v>
      </c>
      <c r="AC23" s="170">
        <f>'Line 1'!AC115</f>
        <v>0</v>
      </c>
      <c r="AD23" s="128" t="str">
        <f>'Line 1'!AD115</f>
        <v/>
      </c>
      <c r="AE23" s="128">
        <f>'Line 1'!AE115</f>
        <v>0</v>
      </c>
      <c r="AF23" s="128">
        <f>'Line 1'!AF115</f>
        <v>0</v>
      </c>
      <c r="AG23" s="128">
        <f>'Line 1'!AG115</f>
        <v>0</v>
      </c>
      <c r="AH23" s="128">
        <f>'Line 1'!AH115</f>
        <v>0</v>
      </c>
      <c r="AI23" s="128">
        <f>'Line 1'!AI115</f>
        <v>0</v>
      </c>
      <c r="AJ23" s="128">
        <f>'Line 1'!AJ115</f>
        <v>0</v>
      </c>
    </row>
    <row r="24" spans="1:36" ht="12.95" customHeight="1" x14ac:dyDescent="0.2">
      <c r="A24" s="63" t="str">
        <f>'Line 1'!A116</f>
        <v/>
      </c>
      <c r="B24" s="131" t="str">
        <f>'Line 1'!B116</f>
        <v/>
      </c>
      <c r="C24" s="131">
        <f>'Line 1'!C116</f>
        <v>0</v>
      </c>
      <c r="D24" s="131">
        <f>'Line 1'!D116</f>
        <v>0</v>
      </c>
      <c r="E24" s="131">
        <f>'Line 1'!E116</f>
        <v>0</v>
      </c>
      <c r="F24" s="131">
        <f>'Line 1'!F116</f>
        <v>0</v>
      </c>
      <c r="G24" s="131">
        <f>'Line 1'!G116</f>
        <v>0</v>
      </c>
      <c r="H24" s="131">
        <f>'Line 1'!H116</f>
        <v>0</v>
      </c>
      <c r="I24" s="170" t="str">
        <f>'Line 1'!I116</f>
        <v/>
      </c>
      <c r="J24" s="170">
        <f>'Line 1'!J116</f>
        <v>0</v>
      </c>
      <c r="K24" s="170">
        <f>'Line 1'!K116</f>
        <v>0</v>
      </c>
      <c r="L24" s="170">
        <f>'Line 1'!L116</f>
        <v>0</v>
      </c>
      <c r="M24" s="170">
        <f>'Line 1'!M116</f>
        <v>0</v>
      </c>
      <c r="N24" s="170">
        <f>'Line 1'!N116</f>
        <v>0</v>
      </c>
      <c r="O24" s="170">
        <f>'Line 1'!O116</f>
        <v>0</v>
      </c>
      <c r="P24" s="170" t="str">
        <f>'Line 1'!P116</f>
        <v/>
      </c>
      <c r="Q24" s="170">
        <f>'Line 1'!Q116</f>
        <v>0</v>
      </c>
      <c r="R24" s="170">
        <f>'Line 1'!R116</f>
        <v>0</v>
      </c>
      <c r="S24" s="170">
        <f>'Line 1'!S116</f>
        <v>0</v>
      </c>
      <c r="T24" s="170">
        <f>'Line 1'!T116</f>
        <v>0</v>
      </c>
      <c r="U24" s="170">
        <f>'Line 1'!U116</f>
        <v>0</v>
      </c>
      <c r="V24" s="170">
        <f>'Line 1'!V116</f>
        <v>0</v>
      </c>
      <c r="W24" s="170" t="str">
        <f>'Line 1'!W116</f>
        <v/>
      </c>
      <c r="X24" s="170">
        <f>'Line 1'!X116</f>
        <v>0</v>
      </c>
      <c r="Y24" s="170">
        <f>'Line 1'!Y116</f>
        <v>0</v>
      </c>
      <c r="Z24" s="170">
        <f>'Line 1'!Z116</f>
        <v>0</v>
      </c>
      <c r="AA24" s="170">
        <f>'Line 1'!AA116</f>
        <v>0</v>
      </c>
      <c r="AB24" s="170">
        <f>'Line 1'!AB116</f>
        <v>0</v>
      </c>
      <c r="AC24" s="170">
        <f>'Line 1'!AC116</f>
        <v>0</v>
      </c>
      <c r="AD24" s="128" t="str">
        <f>'Line 1'!AD116</f>
        <v/>
      </c>
      <c r="AE24" s="128">
        <f>'Line 1'!AE116</f>
        <v>0</v>
      </c>
      <c r="AF24" s="128">
        <f>'Line 1'!AF116</f>
        <v>0</v>
      </c>
      <c r="AG24" s="128">
        <f>'Line 1'!AG116</f>
        <v>0</v>
      </c>
      <c r="AH24" s="128">
        <f>'Line 1'!AH116</f>
        <v>0</v>
      </c>
      <c r="AI24" s="128">
        <f>'Line 1'!AI116</f>
        <v>0</v>
      </c>
      <c r="AJ24" s="128">
        <f>'Line 1'!AJ116</f>
        <v>0</v>
      </c>
    </row>
    <row r="25" spans="1:36" ht="12.95" customHeight="1" x14ac:dyDescent="0.2">
      <c r="A25" s="63" t="str">
        <f>'Line 1'!A117</f>
        <v/>
      </c>
      <c r="B25" s="131" t="str">
        <f>'Line 1'!B117</f>
        <v/>
      </c>
      <c r="C25" s="131">
        <f>'Line 1'!C117</f>
        <v>0</v>
      </c>
      <c r="D25" s="131">
        <f>'Line 1'!D117</f>
        <v>0</v>
      </c>
      <c r="E25" s="131">
        <f>'Line 1'!E117</f>
        <v>0</v>
      </c>
      <c r="F25" s="131">
        <f>'Line 1'!F117</f>
        <v>0</v>
      </c>
      <c r="G25" s="131">
        <f>'Line 1'!G117</f>
        <v>0</v>
      </c>
      <c r="H25" s="131">
        <f>'Line 1'!H117</f>
        <v>0</v>
      </c>
      <c r="I25" s="170" t="str">
        <f>'Line 1'!I117</f>
        <v/>
      </c>
      <c r="J25" s="170">
        <f>'Line 1'!J117</f>
        <v>0</v>
      </c>
      <c r="K25" s="170">
        <f>'Line 1'!K117</f>
        <v>0</v>
      </c>
      <c r="L25" s="170">
        <f>'Line 1'!L117</f>
        <v>0</v>
      </c>
      <c r="M25" s="170">
        <f>'Line 1'!M117</f>
        <v>0</v>
      </c>
      <c r="N25" s="170">
        <f>'Line 1'!N117</f>
        <v>0</v>
      </c>
      <c r="O25" s="170">
        <f>'Line 1'!O117</f>
        <v>0</v>
      </c>
      <c r="P25" s="170" t="str">
        <f>'Line 1'!P117</f>
        <v/>
      </c>
      <c r="Q25" s="170">
        <f>'Line 1'!Q117</f>
        <v>0</v>
      </c>
      <c r="R25" s="170">
        <f>'Line 1'!R117</f>
        <v>0</v>
      </c>
      <c r="S25" s="170">
        <f>'Line 1'!S117</f>
        <v>0</v>
      </c>
      <c r="T25" s="170">
        <f>'Line 1'!T117</f>
        <v>0</v>
      </c>
      <c r="U25" s="170">
        <f>'Line 1'!U117</f>
        <v>0</v>
      </c>
      <c r="V25" s="170">
        <f>'Line 1'!V117</f>
        <v>0</v>
      </c>
      <c r="W25" s="170" t="str">
        <f>'Line 1'!W117</f>
        <v/>
      </c>
      <c r="X25" s="170">
        <f>'Line 1'!X117</f>
        <v>0</v>
      </c>
      <c r="Y25" s="170">
        <f>'Line 1'!Y117</f>
        <v>0</v>
      </c>
      <c r="Z25" s="170">
        <f>'Line 1'!Z117</f>
        <v>0</v>
      </c>
      <c r="AA25" s="170">
        <f>'Line 1'!AA117</f>
        <v>0</v>
      </c>
      <c r="AB25" s="170">
        <f>'Line 1'!AB117</f>
        <v>0</v>
      </c>
      <c r="AC25" s="170">
        <f>'Line 1'!AC117</f>
        <v>0</v>
      </c>
      <c r="AD25" s="128" t="str">
        <f>'Line 1'!AD117</f>
        <v/>
      </c>
      <c r="AE25" s="128">
        <f>'Line 1'!AE117</f>
        <v>0</v>
      </c>
      <c r="AF25" s="128">
        <f>'Line 1'!AF117</f>
        <v>0</v>
      </c>
      <c r="AG25" s="128">
        <f>'Line 1'!AG117</f>
        <v>0</v>
      </c>
      <c r="AH25" s="128">
        <f>'Line 1'!AH117</f>
        <v>0</v>
      </c>
      <c r="AI25" s="128">
        <f>'Line 1'!AI117</f>
        <v>0</v>
      </c>
      <c r="AJ25" s="128">
        <f>'Line 1'!AJ117</f>
        <v>0</v>
      </c>
    </row>
    <row r="26" spans="1:36" ht="12.95" customHeight="1" x14ac:dyDescent="0.2">
      <c r="A26" s="63" t="str">
        <f>'Line 1'!A118</f>
        <v/>
      </c>
      <c r="B26" s="131" t="str">
        <f>'Line 1'!B118</f>
        <v/>
      </c>
      <c r="C26" s="131">
        <f>'Line 1'!C118</f>
        <v>0</v>
      </c>
      <c r="D26" s="131">
        <f>'Line 1'!D118</f>
        <v>0</v>
      </c>
      <c r="E26" s="131">
        <f>'Line 1'!E118</f>
        <v>0</v>
      </c>
      <c r="F26" s="131">
        <f>'Line 1'!F118</f>
        <v>0</v>
      </c>
      <c r="G26" s="131">
        <f>'Line 1'!G118</f>
        <v>0</v>
      </c>
      <c r="H26" s="131">
        <f>'Line 1'!H118</f>
        <v>0</v>
      </c>
      <c r="I26" s="170" t="str">
        <f>'Line 1'!I118</f>
        <v/>
      </c>
      <c r="J26" s="170">
        <f>'Line 1'!J118</f>
        <v>0</v>
      </c>
      <c r="K26" s="170">
        <f>'Line 1'!K118</f>
        <v>0</v>
      </c>
      <c r="L26" s="170">
        <f>'Line 1'!L118</f>
        <v>0</v>
      </c>
      <c r="M26" s="170">
        <f>'Line 1'!M118</f>
        <v>0</v>
      </c>
      <c r="N26" s="170">
        <f>'Line 1'!N118</f>
        <v>0</v>
      </c>
      <c r="O26" s="170">
        <f>'Line 1'!O118</f>
        <v>0</v>
      </c>
      <c r="P26" s="170" t="str">
        <f>'Line 1'!P118</f>
        <v/>
      </c>
      <c r="Q26" s="170">
        <f>'Line 1'!Q118</f>
        <v>0</v>
      </c>
      <c r="R26" s="170">
        <f>'Line 1'!R118</f>
        <v>0</v>
      </c>
      <c r="S26" s="170">
        <f>'Line 1'!S118</f>
        <v>0</v>
      </c>
      <c r="T26" s="170">
        <f>'Line 1'!T118</f>
        <v>0</v>
      </c>
      <c r="U26" s="170">
        <f>'Line 1'!U118</f>
        <v>0</v>
      </c>
      <c r="V26" s="170">
        <f>'Line 1'!V118</f>
        <v>0</v>
      </c>
      <c r="W26" s="170" t="str">
        <f>'Line 1'!W118</f>
        <v/>
      </c>
      <c r="X26" s="170">
        <f>'Line 1'!X118</f>
        <v>0</v>
      </c>
      <c r="Y26" s="170">
        <f>'Line 1'!Y118</f>
        <v>0</v>
      </c>
      <c r="Z26" s="170">
        <f>'Line 1'!Z118</f>
        <v>0</v>
      </c>
      <c r="AA26" s="170">
        <f>'Line 1'!AA118</f>
        <v>0</v>
      </c>
      <c r="AB26" s="170">
        <f>'Line 1'!AB118</f>
        <v>0</v>
      </c>
      <c r="AC26" s="170">
        <f>'Line 1'!AC118</f>
        <v>0</v>
      </c>
      <c r="AD26" s="128" t="str">
        <f>'Line 1'!AD118</f>
        <v/>
      </c>
      <c r="AE26" s="128">
        <f>'Line 1'!AE118</f>
        <v>0</v>
      </c>
      <c r="AF26" s="128">
        <f>'Line 1'!AF118</f>
        <v>0</v>
      </c>
      <c r="AG26" s="128">
        <f>'Line 1'!AG118</f>
        <v>0</v>
      </c>
      <c r="AH26" s="128">
        <f>'Line 1'!AH118</f>
        <v>0</v>
      </c>
      <c r="AI26" s="128">
        <f>'Line 1'!AI118</f>
        <v>0</v>
      </c>
      <c r="AJ26" s="128">
        <f>'Line 1'!AJ118</f>
        <v>0</v>
      </c>
    </row>
  </sheetData>
  <sheetProtection algorithmName="SHA-512" hashValue="v5ocIFQ+wpjovG+NfLGBoVH76G/+DgO1qy4WyizQ8Bpk5TcNx2vEsYTJlgP9zub5cWT3KdfELHEpEg8i0pqi4Q==" saltValue="h7DkB4yDGFcDaz5TMEsaNw==" spinCount="100000" sheet="1" selectLockedCells="1"/>
  <mergeCells count="104">
    <mergeCell ref="A4:H4"/>
    <mergeCell ref="A3:H3"/>
    <mergeCell ref="I12:O12"/>
    <mergeCell ref="AD4:AJ4"/>
    <mergeCell ref="AD3:AJ3"/>
    <mergeCell ref="W4:AC4"/>
    <mergeCell ref="W3:AC3"/>
    <mergeCell ref="P4:V4"/>
    <mergeCell ref="P3:V3"/>
    <mergeCell ref="A6:H6"/>
    <mergeCell ref="I6:O6"/>
    <mergeCell ref="P6:V6"/>
    <mergeCell ref="W6:AC6"/>
    <mergeCell ref="AD6:AJ6"/>
    <mergeCell ref="A5:H5"/>
    <mergeCell ref="I5:O5"/>
    <mergeCell ref="P12:V12"/>
    <mergeCell ref="W12:AC12"/>
    <mergeCell ref="AD12:AJ12"/>
    <mergeCell ref="I4:O4"/>
    <mergeCell ref="I3:O3"/>
    <mergeCell ref="P5:V5"/>
    <mergeCell ref="W5:AC5"/>
    <mergeCell ref="AD5:AJ5"/>
    <mergeCell ref="A1:H1"/>
    <mergeCell ref="I1:O1"/>
    <mergeCell ref="P1:V1"/>
    <mergeCell ref="W1:AC1"/>
    <mergeCell ref="AD1:AJ1"/>
    <mergeCell ref="A2:H2"/>
    <mergeCell ref="I2:O2"/>
    <mergeCell ref="P2:V2"/>
    <mergeCell ref="W2:AC2"/>
    <mergeCell ref="AD2:AJ2"/>
    <mergeCell ref="A7:H7"/>
    <mergeCell ref="I7:O7"/>
    <mergeCell ref="P7:V7"/>
    <mergeCell ref="W7:AC7"/>
    <mergeCell ref="AD7:AJ7"/>
    <mergeCell ref="A8:H8"/>
    <mergeCell ref="I8:O8"/>
    <mergeCell ref="P8:V8"/>
    <mergeCell ref="W8:AC8"/>
    <mergeCell ref="AD8:AJ8"/>
    <mergeCell ref="A9:H9"/>
    <mergeCell ref="I9:O9"/>
    <mergeCell ref="P9:V9"/>
    <mergeCell ref="W9:AC9"/>
    <mergeCell ref="AD9:AJ9"/>
    <mergeCell ref="A10:H10"/>
    <mergeCell ref="I10:O10"/>
    <mergeCell ref="P10:V10"/>
    <mergeCell ref="W10:AC10"/>
    <mergeCell ref="AD10:AJ10"/>
    <mergeCell ref="AD18:AJ18"/>
    <mergeCell ref="W18:AC18"/>
    <mergeCell ref="P18:V18"/>
    <mergeCell ref="I18:O18"/>
    <mergeCell ref="B18:H18"/>
    <mergeCell ref="A11:H11"/>
    <mergeCell ref="I11:O11"/>
    <mergeCell ref="P11:V11"/>
    <mergeCell ref="W11:AC11"/>
    <mergeCell ref="AD11:AJ11"/>
    <mergeCell ref="B20:H20"/>
    <mergeCell ref="I20:O20"/>
    <mergeCell ref="P20:V20"/>
    <mergeCell ref="W20:AC20"/>
    <mergeCell ref="AD20:AJ20"/>
    <mergeCell ref="B19:H19"/>
    <mergeCell ref="I19:O19"/>
    <mergeCell ref="P19:V19"/>
    <mergeCell ref="W19:AC19"/>
    <mergeCell ref="AD19:AJ19"/>
    <mergeCell ref="B22:H22"/>
    <mergeCell ref="I22:O22"/>
    <mergeCell ref="P22:V22"/>
    <mergeCell ref="W22:AC22"/>
    <mergeCell ref="AD22:AJ22"/>
    <mergeCell ref="B21:H21"/>
    <mergeCell ref="I21:O21"/>
    <mergeCell ref="P21:V21"/>
    <mergeCell ref="W21:AC21"/>
    <mergeCell ref="AD21:AJ21"/>
    <mergeCell ref="B24:H24"/>
    <mergeCell ref="I24:O24"/>
    <mergeCell ref="P24:V24"/>
    <mergeCell ref="W24:AC24"/>
    <mergeCell ref="AD24:AJ24"/>
    <mergeCell ref="B23:H23"/>
    <mergeCell ref="I23:O23"/>
    <mergeCell ref="P23:V23"/>
    <mergeCell ref="W23:AC23"/>
    <mergeCell ref="AD23:AJ23"/>
    <mergeCell ref="B26:H26"/>
    <mergeCell ref="I26:O26"/>
    <mergeCell ref="P26:V26"/>
    <mergeCell ref="W26:AC26"/>
    <mergeCell ref="AD26:AJ26"/>
    <mergeCell ref="B25:H25"/>
    <mergeCell ref="I25:O25"/>
    <mergeCell ref="P25:V25"/>
    <mergeCell ref="W25:AC25"/>
    <mergeCell ref="AD25:AJ25"/>
  </mergeCells>
  <conditionalFormatting sqref="I7:O7">
    <cfRule type="expression" dxfId="22" priority="4">
      <formula>$I$6=$AL$12</formula>
    </cfRule>
  </conditionalFormatting>
  <conditionalFormatting sqref="P7:V7">
    <cfRule type="expression" dxfId="21" priority="3">
      <formula>$P$6=$AL$12</formula>
    </cfRule>
  </conditionalFormatting>
  <conditionalFormatting sqref="W7:AC7">
    <cfRule type="expression" dxfId="20" priority="2">
      <formula>$W$6=$AL$12</formula>
    </cfRule>
  </conditionalFormatting>
  <conditionalFormatting sqref="AD7:AJ7">
    <cfRule type="expression" dxfId="19" priority="1">
      <formula>$AD$6=$AL$12</formula>
    </cfRule>
  </conditionalFormatting>
  <dataValidations count="5">
    <dataValidation type="list" allowBlank="1" showInputMessage="1" showErrorMessage="1" sqref="I6:AJ6">
      <formula1>Line_7_Pay_Period</formula1>
    </dataValidation>
    <dataValidation type="custom" showInputMessage="1" showErrorMessage="1" errorTitle="For &quot;Other&quot; Only" error="You may only enter data in this cell if pay frequency has been set to &quot;Other.&quot;" promptTitle="For &quot;Other&quot; Only" prompt="Enter data in this cell if pay frequency has been set to &quot;Other.&quot;" sqref="I7:AJ7">
      <formula1>I6="Other"</formula1>
    </dataValidation>
    <dataValidation type="list" allowBlank="1" showInputMessage="1" showErrorMessage="1" sqref="I5:AJ5">
      <formula1>Line_8_Armed_Forces</formula1>
    </dataValidation>
    <dataValidation type="list" allowBlank="1" showInputMessage="1" showErrorMessage="1" sqref="I3:AJ3">
      <formula1>Eighteen_or_Older</formula1>
    </dataValidation>
    <dataValidation type="list" allowBlank="1" showInputMessage="1" showErrorMessage="1" sqref="I4:AJ4">
      <formula1>FT_Dependent_Student</formula1>
    </dataValidation>
  </dataValidations>
  <printOptions horizontalCentered="1"/>
  <pageMargins left="0.25" right="0.25" top="0.5" bottom="0.25" header="0.3" footer="0.25"/>
  <pageSetup fitToWidth="0" fitToHeight="0" orientation="landscape" r:id="rId1"/>
  <headerFooter>
    <oddHeader>&amp;C&amp;"-,Bold"&amp;K01+014Line 8</oddHeader>
  </headerFooter>
  <tableParts count="2">
    <tablePart r:id="rId2"/>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51</vt:i4>
      </vt:variant>
    </vt:vector>
  </HeadingPairs>
  <TitlesOfParts>
    <vt:vector size="61" baseType="lpstr">
      <vt:lpstr>Household Income Eligibility</vt:lpstr>
      <vt:lpstr>Line 1</vt:lpstr>
      <vt:lpstr>Line 2</vt:lpstr>
      <vt:lpstr>Line 3</vt:lpstr>
      <vt:lpstr>Line 4</vt:lpstr>
      <vt:lpstr>Line 5</vt:lpstr>
      <vt:lpstr>Line 6</vt:lpstr>
      <vt:lpstr>Line 7</vt:lpstr>
      <vt:lpstr>Line 8</vt:lpstr>
      <vt:lpstr>Manual Override</vt:lpstr>
      <vt:lpstr>'Manual Override'!Bonus_Multiplier</vt:lpstr>
      <vt:lpstr>Bonus_Multiplier</vt:lpstr>
      <vt:lpstr>'Manual Override'!Bonus_Pay_Period</vt:lpstr>
      <vt:lpstr>Bonus_Pay_Period</vt:lpstr>
      <vt:lpstr>County</vt:lpstr>
      <vt:lpstr>'Manual Override'!County_Verified</vt:lpstr>
      <vt:lpstr>County_Verified</vt:lpstr>
      <vt:lpstr>'Manual Override'!Eighteen_or_Older</vt:lpstr>
      <vt:lpstr>Eighteen_or_Older</vt:lpstr>
      <vt:lpstr>'Manual Override'!FT_Dependent_Student</vt:lpstr>
      <vt:lpstr>FT_Dependent_Student</vt:lpstr>
      <vt:lpstr>Income_Source</vt:lpstr>
      <vt:lpstr>Line</vt:lpstr>
      <vt:lpstr>'Manual Override'!Line_3_Access</vt:lpstr>
      <vt:lpstr>Line_3_Access</vt:lpstr>
      <vt:lpstr>'Manual Override'!Line_3_Account</vt:lpstr>
      <vt:lpstr>Line_3_Account</vt:lpstr>
      <vt:lpstr>'Manual Override'!Line_3_Cashed</vt:lpstr>
      <vt:lpstr>Line_3_Cashed</vt:lpstr>
      <vt:lpstr>'Manual Override'!Line_3_Multiplier</vt:lpstr>
      <vt:lpstr>Line_3_Multiplier</vt:lpstr>
      <vt:lpstr>'Manual Override'!Line_3_Pay_Period</vt:lpstr>
      <vt:lpstr>Line_3_Pay_Period</vt:lpstr>
      <vt:lpstr>'Manual Override'!Line_3_Paying</vt:lpstr>
      <vt:lpstr>Line_3_Paying</vt:lpstr>
      <vt:lpstr>'Manual Override'!Line_4_Multiplier</vt:lpstr>
      <vt:lpstr>Line_4_Multiplier</vt:lpstr>
      <vt:lpstr>'Manual Override'!Line_4_Pay_Period</vt:lpstr>
      <vt:lpstr>Line_4_Pay_Period</vt:lpstr>
      <vt:lpstr>'Manual Override'!Line_4_Social_Security_Type</vt:lpstr>
      <vt:lpstr>Line_4_Social_Security_Type</vt:lpstr>
      <vt:lpstr>'Manual Override'!Line_4_Veteran_Benefits</vt:lpstr>
      <vt:lpstr>Line_4_Veteran_Benefits</vt:lpstr>
      <vt:lpstr>Line_5_Multiplier</vt:lpstr>
      <vt:lpstr>'Manual Override'!Line_5_Pay_Period</vt:lpstr>
      <vt:lpstr>Line_5_Pay_Period</vt:lpstr>
      <vt:lpstr>'Manual Override'!Line_6_Multiplier</vt:lpstr>
      <vt:lpstr>Line_6_Multiplier</vt:lpstr>
      <vt:lpstr>'Manual Override'!Line_6_Pay_Period</vt:lpstr>
      <vt:lpstr>Line_6_Pay_Period</vt:lpstr>
      <vt:lpstr>'Manual Override'!Line_7_Multiplier</vt:lpstr>
      <vt:lpstr>Line_7_Multiplier</vt:lpstr>
      <vt:lpstr>'Manual Override'!Line_7_Pay_Period</vt:lpstr>
      <vt:lpstr>Line_7_Pay_Period</vt:lpstr>
      <vt:lpstr>Line_8_Armed_Forces</vt:lpstr>
      <vt:lpstr>Line_8_Multiplier</vt:lpstr>
      <vt:lpstr>Line_8_Pay_Period</vt:lpstr>
      <vt:lpstr>'Manual Override'!Multiplier</vt:lpstr>
      <vt:lpstr>Multiplier</vt:lpstr>
      <vt:lpstr>'Manual Override'!Pay_Period</vt:lpstr>
      <vt:lpstr>Pay_Period</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Berkman,Blade L (DSHS)</dc:creator>
  <cp:lastModifiedBy>Ariel White</cp:lastModifiedBy>
  <cp:lastPrinted>2017-09-13T19:48:50Z</cp:lastPrinted>
  <dcterms:created xsi:type="dcterms:W3CDTF">2015-10-26T19:56:43Z</dcterms:created>
  <dcterms:modified xsi:type="dcterms:W3CDTF">2018-10-15T15:58:33Z</dcterms:modified>
</cp:coreProperties>
</file>